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marche.intra\ormadfs\Stock15\Trasporti\CONDIVISA\TPL\AUTOBUS\2020 - fondi MIT DM 81_2020 PSNMS\Programmazione\"/>
    </mc:Choice>
  </mc:AlternateContent>
  <workbookProtection workbookAlgorithmName="SHA-512" workbookHashValue="yzXjPioahLE7xWG9E1ElsmmuiktIXO4M4RLbMPURyFSR4ON+MxIXCvY3d19aY8YYvix8s02HP8snUdJbJqGz9A==" workbookSaltValue="OXbc4fmouCYSKCaRn/G1lw==" workbookSpinCount="100000" lockStructure="1"/>
  <bookViews>
    <workbookView xWindow="0" yWindow="0" windowWidth="13800" windowHeight="3972" tabRatio="903"/>
  </bookViews>
  <sheets>
    <sheet name="QUADRO" sheetId="8" r:id="rId1"/>
    <sheet name="DM 223_2018" sheetId="1" r:id="rId2"/>
    <sheet name="DM 223_2019" sheetId="11" r:id="rId3"/>
    <sheet name="DM 223_2020" sheetId="12" r:id="rId4"/>
    <sheet name="DM 223_2021" sheetId="13" r:id="rId5"/>
    <sheet name="DM 223_2022" sheetId="14" r:id="rId6"/>
    <sheet name="DM 223_2023" sheetId="15" r:id="rId7"/>
    <sheet name="DM 223_2024" sheetId="24" r:id="rId8"/>
    <sheet name="DM 223_2025" sheetId="29" r:id="rId9"/>
    <sheet name="DM 81_2019" sheetId="20" r:id="rId10"/>
    <sheet name="DM 81_2020" sheetId="19" r:id="rId11"/>
    <sheet name="DM 81_2021" sheetId="18" r:id="rId12"/>
    <sheet name="DM 81_2022" sheetId="17" r:id="rId13"/>
    <sheet name="DM 81_2023" sheetId="16" r:id="rId14"/>
    <sheet name="DM 81_2024" sheetId="25" r:id="rId15"/>
    <sheet name="DM 81_2025" sheetId="30" r:id="rId16"/>
    <sheet name="DM 315_2022" sheetId="22" r:id="rId17"/>
    <sheet name="DM 315_2023" sheetId="21" r:id="rId18"/>
    <sheet name="DM 315_2024" sheetId="23" r:id="rId19"/>
    <sheet name="DM 315_2025" sheetId="26" r:id="rId20"/>
    <sheet name="DM 315_2026" sheetId="27" r:id="rId21"/>
    <sheet name="Assegnazione fondi" sheetId="5" state="hidden" r:id="rId22"/>
    <sheet name="Aziende" sheetId="2" state="hidden" r:id="rId23"/>
    <sheet name="Tetti" sheetId="6" state="hidden" r:id="rId24"/>
    <sheet name="Infrastrutture" sheetId="7" state="hidden" r:id="rId25"/>
    <sheet name="Targhe" sheetId="9" state="hidden" r:id="rId26"/>
  </sheets>
  <externalReferences>
    <externalReference r:id="rId27"/>
    <externalReference r:id="rId28"/>
    <externalReference r:id="rId29"/>
  </externalReferences>
  <definedNames>
    <definedName name="_xlnm._FilterDatabase" localSheetId="21" hidden="1">'Assegnazione fondi'!$A$1:$G$201</definedName>
    <definedName name="_IMPIEGO2" localSheetId="2">'DM 223_2019'!$E$14</definedName>
    <definedName name="_IMPIEGO2" localSheetId="3">'DM 223_2020'!$E$14</definedName>
    <definedName name="_IMPIEGO2" localSheetId="4">'DM 223_2021'!$E$14</definedName>
    <definedName name="_IMPIEGO2" localSheetId="5">'DM 223_2022'!$E$14</definedName>
    <definedName name="_IMPIEGO2" localSheetId="6">'DM 223_2023'!$E$14</definedName>
    <definedName name="_IMPIEGO2" localSheetId="7">'DM 223_2024'!$E$14</definedName>
    <definedName name="_IMPIEGO2" localSheetId="8">'DM 223_2025'!$E$14</definedName>
    <definedName name="_IMPIEGO2" localSheetId="16">'DM 315_2022'!$E$14</definedName>
    <definedName name="_IMPIEGO2" localSheetId="17">'DM 315_2023'!$E$14</definedName>
    <definedName name="_IMPIEGO2" localSheetId="18">'DM 315_2024'!$E$14</definedName>
    <definedName name="_IMPIEGO2" localSheetId="19">'DM 315_2025'!$E$14</definedName>
    <definedName name="_IMPIEGO2" localSheetId="20">'DM 315_2026'!$E$14</definedName>
    <definedName name="_IMPIEGO2" localSheetId="9">'DM 81_2019'!$E$14</definedName>
    <definedName name="_IMPIEGO2" localSheetId="10">'DM 81_2020'!$E$14</definedName>
    <definedName name="_IMPIEGO2" localSheetId="11">'DM 81_2021'!$E$14</definedName>
    <definedName name="_IMPIEGO2" localSheetId="12">'DM 81_2022'!$E$14</definedName>
    <definedName name="_IMPIEGO2" localSheetId="13">'DM 81_2023'!$E$14</definedName>
    <definedName name="_IMPIEGO2" localSheetId="14">'DM 81_2024'!$E$14</definedName>
    <definedName name="_IMPIEGO2" localSheetId="15">'DM 81_2025'!$E$14</definedName>
    <definedName name="_IMPIEGO2">'DM 223_2018'!$E$14</definedName>
    <definedName name="DATARIF" localSheetId="7">#REF!</definedName>
    <definedName name="DATARIF" localSheetId="8">#REF!</definedName>
    <definedName name="DATARIF" localSheetId="18">#REF!</definedName>
    <definedName name="DATARIF" localSheetId="19">#REF!</definedName>
    <definedName name="DATARIF" localSheetId="20">#REF!</definedName>
    <definedName name="DATARIF" localSheetId="14">#REF!</definedName>
    <definedName name="DATARIF" localSheetId="15">#REF!</definedName>
    <definedName name="DATARIF">#REF!</definedName>
    <definedName name="Impiego" localSheetId="2">'DM 223_2019'!$E$14</definedName>
    <definedName name="Impiego" localSheetId="3">'DM 223_2020'!$E$14</definedName>
    <definedName name="Impiego" localSheetId="4">'DM 223_2021'!$E$14</definedName>
    <definedName name="Impiego" localSheetId="5">'DM 223_2022'!$E$14</definedName>
    <definedName name="Impiego" localSheetId="6">'DM 223_2023'!$E$14</definedName>
    <definedName name="Impiego" localSheetId="7">'DM 223_2024'!$E$14</definedName>
    <definedName name="Impiego" localSheetId="8">'DM 223_2025'!$E$14</definedName>
    <definedName name="Impiego" localSheetId="16">'DM 315_2022'!$E$14</definedName>
    <definedName name="Impiego" localSheetId="17">'DM 315_2023'!$E$14</definedName>
    <definedName name="Impiego" localSheetId="18">'DM 315_2024'!$E$14</definedName>
    <definedName name="Impiego" localSheetId="19">'DM 315_2025'!$E$14</definedName>
    <definedName name="Impiego" localSheetId="20">'DM 315_2026'!$E$14</definedName>
    <definedName name="Impiego" localSheetId="9">'DM 81_2019'!$E$14</definedName>
    <definedName name="Impiego" localSheetId="10">'DM 81_2020'!$E$14</definedName>
    <definedName name="Impiego" localSheetId="11">'DM 81_2021'!$E$14</definedName>
    <definedName name="Impiego" localSheetId="12">'DM 81_2022'!$E$14</definedName>
    <definedName name="Impiego" localSheetId="13">'DM 81_2023'!$E$14</definedName>
    <definedName name="Impiego" localSheetId="14">'DM 81_2024'!$E$14</definedName>
    <definedName name="Impiego" localSheetId="15">'DM 81_2025'!$E$14</definedName>
    <definedName name="Impiego">'DM 223_2018'!$E$14</definedName>
    <definedName name="Impiego_mezzo__1_URBANO_0_EXTRAURBANO" localSheetId="2">'DM 223_2019'!$E$13</definedName>
    <definedName name="Impiego_mezzo__1_URBANO_0_EXTRAURBANO" localSheetId="3">'DM 223_2020'!$E$13</definedName>
    <definedName name="Impiego_mezzo__1_URBANO_0_EXTRAURBANO" localSheetId="4">'DM 223_2021'!$E$13</definedName>
    <definedName name="Impiego_mezzo__1_URBANO_0_EXTRAURBANO" localSheetId="5">'DM 223_2022'!$E$13</definedName>
    <definedName name="Impiego_mezzo__1_URBANO_0_EXTRAURBANO" localSheetId="6">'DM 223_2023'!$E$13</definedName>
    <definedName name="Impiego_mezzo__1_URBANO_0_EXTRAURBANO" localSheetId="7">'DM 223_2024'!$E$13</definedName>
    <definedName name="Impiego_mezzo__1_URBANO_0_EXTRAURBANO" localSheetId="8">'DM 223_2025'!$E$13</definedName>
    <definedName name="Impiego_mezzo__1_URBANO_0_EXTRAURBANO" localSheetId="16">'DM 315_2022'!$E$13</definedName>
    <definedName name="Impiego_mezzo__1_URBANO_0_EXTRAURBANO" localSheetId="17">'DM 315_2023'!$E$13</definedName>
    <definedName name="Impiego_mezzo__1_URBANO_0_EXTRAURBANO" localSheetId="18">'DM 315_2024'!$E$13</definedName>
    <definedName name="Impiego_mezzo__1_URBANO_0_EXTRAURBANO" localSheetId="19">'DM 315_2025'!$E$13</definedName>
    <definedName name="Impiego_mezzo__1_URBANO_0_EXTRAURBANO" localSheetId="20">'DM 315_2026'!$E$13</definedName>
    <definedName name="Impiego_mezzo__1_URBANO_0_EXTRAURBANO" localSheetId="9">'DM 81_2019'!$E$13</definedName>
    <definedName name="Impiego_mezzo__1_URBANO_0_EXTRAURBANO" localSheetId="10">'DM 81_2020'!$E$13</definedName>
    <definedName name="Impiego_mezzo__1_URBANO_0_EXTRAURBANO" localSheetId="11">'DM 81_2021'!$E$13</definedName>
    <definedName name="Impiego_mezzo__1_URBANO_0_EXTRAURBANO" localSheetId="12">'DM 81_2022'!$E$13</definedName>
    <definedName name="Impiego_mezzo__1_URBANO_0_EXTRAURBANO" localSheetId="13">'DM 81_2023'!$E$13</definedName>
    <definedName name="Impiego_mezzo__1_URBANO_0_EXTRAURBANO" localSheetId="14">'DM 81_2024'!$E$13</definedName>
    <definedName name="Impiego_mezzo__1_URBANO_0_EXTRAURBANO" localSheetId="15">'DM 81_2025'!$E$13</definedName>
    <definedName name="Impiego_mezzo__1_URBANO_0_EXTRAURBANO">'DM 223_2018'!$E$13</definedName>
    <definedName name="MAX_MEZZI" localSheetId="7">#REF!</definedName>
    <definedName name="MAX_MEZZI" localSheetId="8">#REF!</definedName>
    <definedName name="MAX_MEZZI" localSheetId="18">#REF!</definedName>
    <definedName name="MAX_MEZZI" localSheetId="19">#REF!</definedName>
    <definedName name="MAX_MEZZI" localSheetId="20">#REF!</definedName>
    <definedName name="MAX_MEZZI" localSheetId="14">#REF!</definedName>
    <definedName name="MAX_MEZZI" localSheetId="15">#REF!</definedName>
    <definedName name="MAX_MEZZI">#REF!</definedName>
    <definedName name="MAXMEZZI" localSheetId="2">'DM 223_2019'!#REF!</definedName>
    <definedName name="MAXMEZZI" localSheetId="3">'DM 223_2020'!#REF!</definedName>
    <definedName name="MAXMEZZI" localSheetId="4">'DM 223_2021'!#REF!</definedName>
    <definedName name="MAXMEZZI" localSheetId="5">'DM 223_2022'!#REF!</definedName>
    <definedName name="MAXMEZZI" localSheetId="6">'DM 223_2023'!#REF!</definedName>
    <definedName name="MAXMEZZI" localSheetId="7">'DM 223_2024'!#REF!</definedName>
    <definedName name="MAXMEZZI" localSheetId="8">'DM 223_2025'!#REF!</definedName>
    <definedName name="MAXMEZZI" localSheetId="16">'DM 315_2022'!#REF!</definedName>
    <definedName name="MAXMEZZI" localSheetId="17">'DM 315_2023'!#REF!</definedName>
    <definedName name="MAXMEZZI" localSheetId="18">'DM 315_2024'!#REF!</definedName>
    <definedName name="MAXMEZZI" localSheetId="19">'DM 315_2025'!#REF!</definedName>
    <definedName name="MAXMEZZI" localSheetId="20">'DM 315_2026'!#REF!</definedName>
    <definedName name="MAXMEZZI" localSheetId="9">'DM 81_2019'!#REF!</definedName>
    <definedName name="MAXMEZZI" localSheetId="10">'DM 81_2020'!#REF!</definedName>
    <definedName name="MAXMEZZI" localSheetId="11">'DM 81_2021'!#REF!</definedName>
    <definedName name="MAXMEZZI" localSheetId="12">'DM 81_2022'!#REF!</definedName>
    <definedName name="MAXMEZZI" localSheetId="13">'DM 81_2023'!#REF!</definedName>
    <definedName name="MAXMEZZI" localSheetId="14">'DM 81_2024'!#REF!</definedName>
    <definedName name="MAXMEZZI" localSheetId="15">'DM 81_2025'!#REF!</definedName>
    <definedName name="MAXMEZZI">'DM 223_2018'!#REF!</definedName>
    <definedName name="PERCCONTRIB" localSheetId="2">'DM 223_2019'!$B$8</definedName>
    <definedName name="PERCCONTRIB" localSheetId="3">'DM 223_2020'!$B$8</definedName>
    <definedName name="PERCCONTRIB" localSheetId="4">'DM 223_2021'!$B$8</definedName>
    <definedName name="PERCCONTRIB" localSheetId="5">'DM 223_2022'!$B$8</definedName>
    <definedName name="PERCCONTRIB" localSheetId="6">'DM 223_2023'!$B$8</definedName>
    <definedName name="PERCCONTRIB" localSheetId="7">'DM 223_2024'!$B$8</definedName>
    <definedName name="PERCCONTRIB" localSheetId="8">'DM 223_2025'!$B$8</definedName>
    <definedName name="PERCCONTRIB" localSheetId="16">'DM 315_2022'!$B$8</definedName>
    <definedName name="PERCCONTRIB" localSheetId="17">'DM 315_2023'!$B$8</definedName>
    <definedName name="PERCCONTRIB" localSheetId="18">'DM 315_2024'!$B$8</definedName>
    <definedName name="PERCCONTRIB" localSheetId="19">'DM 315_2025'!$B$8</definedName>
    <definedName name="PERCCONTRIB" localSheetId="20">'DM 315_2026'!$B$8</definedName>
    <definedName name="PERCCONTRIB" localSheetId="9">'DM 81_2019'!$B$8</definedName>
    <definedName name="PERCCONTRIB" localSheetId="10">'DM 81_2020'!$B$8</definedName>
    <definedName name="PERCCONTRIB" localSheetId="11">'DM 81_2021'!$B$8</definedName>
    <definedName name="PERCCONTRIB" localSheetId="12">'DM 81_2022'!$B$8</definedName>
    <definedName name="PERCCONTRIB" localSheetId="13">'DM 81_2023'!$B$8</definedName>
    <definedName name="PERCCONTRIB" localSheetId="14">'DM 81_2024'!$B$8</definedName>
    <definedName name="PERCCONTRIB" localSheetId="15">'DM 81_2025'!$B$8</definedName>
    <definedName name="PERCCONTRIB">'DM 223_2018'!$B$8</definedName>
    <definedName name="PercFEM" localSheetId="2">'DM 223_2019'!#REF!</definedName>
    <definedName name="PercFEM" localSheetId="3">'DM 223_2020'!#REF!</definedName>
    <definedName name="PercFEM" localSheetId="4">'DM 223_2021'!#REF!</definedName>
    <definedName name="PercFEM" localSheetId="5">'DM 223_2022'!#REF!</definedName>
    <definedName name="PercFEM" localSheetId="6">'DM 223_2023'!#REF!</definedName>
    <definedName name="PercFEM" localSheetId="7">'DM 223_2024'!#REF!</definedName>
    <definedName name="PercFEM" localSheetId="8">'DM 223_2025'!#REF!</definedName>
    <definedName name="PercFEM" localSheetId="16">'DM 315_2022'!#REF!</definedName>
    <definedName name="PercFEM" localSheetId="17">'DM 315_2023'!#REF!</definedName>
    <definedName name="PercFEM" localSheetId="18">'DM 315_2024'!#REF!</definedName>
    <definedName name="PercFEM" localSheetId="19">'DM 315_2025'!#REF!</definedName>
    <definedName name="PercFEM" localSheetId="20">'DM 315_2026'!#REF!</definedName>
    <definedName name="PercFEM" localSheetId="9">'DM 81_2019'!#REF!</definedName>
    <definedName name="PercFEM" localSheetId="10">'DM 81_2020'!#REF!</definedName>
    <definedName name="PercFEM" localSheetId="11">'DM 81_2021'!#REF!</definedName>
    <definedName name="PercFEM" localSheetId="12">'DM 81_2022'!#REF!</definedName>
    <definedName name="PercFEM" localSheetId="13">'DM 81_2023'!#REF!</definedName>
    <definedName name="PercFEM" localSheetId="14">'DM 81_2024'!#REF!</definedName>
    <definedName name="PercFEM" localSheetId="15">'DM 81_2025'!#REF!</definedName>
    <definedName name="PercFEM">'DM 223_2018'!#REF!</definedName>
    <definedName name="PercFP" localSheetId="2">'DM 223_2019'!#REF!</definedName>
    <definedName name="PercFP" localSheetId="3">'DM 223_2020'!#REF!</definedName>
    <definedName name="PercFP" localSheetId="4">'DM 223_2021'!#REF!</definedName>
    <definedName name="PercFP" localSheetId="5">'DM 223_2022'!#REF!</definedName>
    <definedName name="PercFP" localSheetId="6">'DM 223_2023'!#REF!</definedName>
    <definedName name="PercFP" localSheetId="7">'DM 223_2024'!#REF!</definedName>
    <definedName name="PercFP" localSheetId="8">'DM 223_2025'!#REF!</definedName>
    <definedName name="PercFP" localSheetId="16">'DM 315_2022'!#REF!</definedName>
    <definedName name="PercFP" localSheetId="17">'DM 315_2023'!#REF!</definedName>
    <definedName name="PercFP" localSheetId="18">'DM 315_2024'!#REF!</definedName>
    <definedName name="PercFP" localSheetId="19">'DM 315_2025'!#REF!</definedName>
    <definedName name="PercFP" localSheetId="20">'DM 315_2026'!#REF!</definedName>
    <definedName name="PercFP" localSheetId="9">'DM 81_2019'!#REF!</definedName>
    <definedName name="PercFP" localSheetId="10">'DM 81_2020'!#REF!</definedName>
    <definedName name="PercFP" localSheetId="11">'DM 81_2021'!#REF!</definedName>
    <definedName name="PercFP" localSheetId="12">'DM 81_2022'!#REF!</definedName>
    <definedName name="PercFP" localSheetId="13">'DM 81_2023'!#REF!</definedName>
    <definedName name="PercFP" localSheetId="14">'DM 81_2024'!#REF!</definedName>
    <definedName name="PercFP" localSheetId="15">'DM 81_2025'!#REF!</definedName>
    <definedName name="PercFP">'DM 223_2018'!#REF!</definedName>
    <definedName name="TOTALE" localSheetId="7">#REF!</definedName>
    <definedName name="TOTALE" localSheetId="8">#REF!</definedName>
    <definedName name="TOTALE" localSheetId="18">#REF!</definedName>
    <definedName name="TOTALE" localSheetId="19">#REF!</definedName>
    <definedName name="TOTALE" localSheetId="20">#REF!</definedName>
    <definedName name="TOTALE" localSheetId="14">#REF!</definedName>
    <definedName name="TOTALE" localSheetId="15">#REF!</definedName>
    <definedName name="TOTALE">#REF!</definedName>
    <definedName name="TOTALE2" localSheetId="7">#REF!</definedName>
    <definedName name="TOTALE2" localSheetId="8">#REF!</definedName>
    <definedName name="TOTALE2" localSheetId="18">#REF!</definedName>
    <definedName name="TOTALE2" localSheetId="19">#REF!</definedName>
    <definedName name="TOTALE2" localSheetId="20">#REF!</definedName>
    <definedName name="TOTALE2" localSheetId="14">#REF!</definedName>
    <definedName name="TOTALE2" localSheetId="15">#REF!</definedName>
    <definedName name="TOTALE2">#REF!</definedName>
    <definedName name="TOTASSEGNATO" localSheetId="2">'DM 223_2019'!#REF!</definedName>
    <definedName name="TOTASSEGNATO" localSheetId="3">'DM 223_2020'!#REF!</definedName>
    <definedName name="TOTASSEGNATO" localSheetId="4">'DM 223_2021'!#REF!</definedName>
    <definedName name="TOTASSEGNATO" localSheetId="5">'DM 223_2022'!#REF!</definedName>
    <definedName name="TOTASSEGNATO" localSheetId="6">'DM 223_2023'!#REF!</definedName>
    <definedName name="TOTASSEGNATO" localSheetId="7">'DM 223_2024'!#REF!</definedName>
    <definedName name="TOTASSEGNATO" localSheetId="8">'DM 223_2025'!#REF!</definedName>
    <definedName name="TOTASSEGNATO" localSheetId="16">'DM 315_2022'!#REF!</definedName>
    <definedName name="TOTASSEGNATO" localSheetId="17">'DM 315_2023'!#REF!</definedName>
    <definedName name="TOTASSEGNATO" localSheetId="18">'DM 315_2024'!#REF!</definedName>
    <definedName name="TOTASSEGNATO" localSheetId="19">'DM 315_2025'!#REF!</definedName>
    <definedName name="TOTASSEGNATO" localSheetId="20">'DM 315_2026'!#REF!</definedName>
    <definedName name="TOTASSEGNATO" localSheetId="9">'DM 81_2019'!#REF!</definedName>
    <definedName name="TOTASSEGNATO" localSheetId="10">'DM 81_2020'!#REF!</definedName>
    <definedName name="TOTASSEGNATO" localSheetId="11">'DM 81_2021'!#REF!</definedName>
    <definedName name="TOTASSEGNATO" localSheetId="12">'DM 81_2022'!#REF!</definedName>
    <definedName name="TOTASSEGNATO" localSheetId="13">'DM 81_2023'!#REF!</definedName>
    <definedName name="TOTASSEGNATO" localSheetId="14">'DM 81_2024'!#REF!</definedName>
    <definedName name="TOTASSEGNATO" localSheetId="15">'DM 81_2025'!#REF!</definedName>
    <definedName name="TOTASSEGNATO">'DM 223_2018'!#REF!</definedName>
    <definedName name="totcomp" localSheetId="7">[1]AZIENDE!#REF!</definedName>
    <definedName name="totcomp" localSheetId="8">[1]AZIENDE!#REF!</definedName>
    <definedName name="totcomp" localSheetId="18">[1]AZIENDE!#REF!</definedName>
    <definedName name="totcomp" localSheetId="19">[1]AZIENDE!#REF!</definedName>
    <definedName name="totcomp" localSheetId="20">[1]AZIENDE!#REF!</definedName>
    <definedName name="totcomp" localSheetId="14">[1]AZIENDE!#REF!</definedName>
    <definedName name="totcomp" localSheetId="15">[1]AZIENDE!#REF!</definedName>
    <definedName name="totcomp">[1]AZIENDE!#REF!</definedName>
    <definedName name="totcomp2">[2]Aziende!$I$91</definedName>
    <definedName name="TOTCONTRIB" localSheetId="2">'DM 223_2019'!#REF!</definedName>
    <definedName name="TOTCONTRIB" localSheetId="3">'DM 223_2020'!#REF!</definedName>
    <definedName name="TOTCONTRIB" localSheetId="4">'DM 223_2021'!#REF!</definedName>
    <definedName name="TOTCONTRIB" localSheetId="5">'DM 223_2022'!#REF!</definedName>
    <definedName name="TOTCONTRIB" localSheetId="6">'DM 223_2023'!#REF!</definedName>
    <definedName name="TOTCONTRIB" localSheetId="7">'DM 223_2024'!#REF!</definedName>
    <definedName name="TOTCONTRIB" localSheetId="8">'DM 223_2025'!#REF!</definedName>
    <definedName name="TOTCONTRIB" localSheetId="16">'DM 315_2022'!#REF!</definedName>
    <definedName name="TOTCONTRIB" localSheetId="17">'DM 315_2023'!#REF!</definedName>
    <definedName name="TOTCONTRIB" localSheetId="18">'DM 315_2024'!#REF!</definedName>
    <definedName name="TOTCONTRIB" localSheetId="19">'DM 315_2025'!#REF!</definedName>
    <definedName name="TOTCONTRIB" localSheetId="20">'DM 315_2026'!#REF!</definedName>
    <definedName name="TOTCONTRIB" localSheetId="9">'DM 81_2019'!#REF!</definedName>
    <definedName name="TOTCONTRIB" localSheetId="10">'DM 81_2020'!#REF!</definedName>
    <definedName name="TOTCONTRIB" localSheetId="11">'DM 81_2021'!#REF!</definedName>
    <definedName name="TOTCONTRIB" localSheetId="12">'DM 81_2022'!#REF!</definedName>
    <definedName name="TOTCONTRIB" localSheetId="13">'DM 81_2023'!#REF!</definedName>
    <definedName name="TOTCONTRIB" localSheetId="14">'DM 81_2024'!#REF!</definedName>
    <definedName name="TOTCONTRIB" localSheetId="15">'DM 81_2025'!#REF!</definedName>
    <definedName name="TOTCONTRIB">'DM 223_2018'!#REF!</definedName>
    <definedName name="TOTDIFF" localSheetId="2">'DM 223_2019'!#REF!</definedName>
    <definedName name="TOTDIFF" localSheetId="3">'DM 223_2020'!#REF!</definedName>
    <definedName name="TOTDIFF" localSheetId="4">'DM 223_2021'!#REF!</definedName>
    <definedName name="TOTDIFF" localSheetId="5">'DM 223_2022'!#REF!</definedName>
    <definedName name="TOTDIFF" localSheetId="6">'DM 223_2023'!#REF!</definedName>
    <definedName name="TOTDIFF" localSheetId="7">'DM 223_2024'!#REF!</definedName>
    <definedName name="TOTDIFF" localSheetId="8">'DM 223_2025'!#REF!</definedName>
    <definedName name="TOTDIFF" localSheetId="16">'DM 315_2022'!#REF!</definedName>
    <definedName name="TOTDIFF" localSheetId="17">'DM 315_2023'!#REF!</definedName>
    <definedName name="TOTDIFF" localSheetId="18">'DM 315_2024'!#REF!</definedName>
    <definedName name="TOTDIFF" localSheetId="19">'DM 315_2025'!#REF!</definedName>
    <definedName name="TOTDIFF" localSheetId="20">'DM 315_2026'!#REF!</definedName>
    <definedName name="TOTDIFF" localSheetId="9">'DM 81_2019'!#REF!</definedName>
    <definedName name="TOTDIFF" localSheetId="10">'DM 81_2020'!#REF!</definedName>
    <definedName name="TOTDIFF" localSheetId="11">'DM 81_2021'!#REF!</definedName>
    <definedName name="TOTDIFF" localSheetId="12">'DM 81_2022'!#REF!</definedName>
    <definedName name="TOTDIFF" localSheetId="13">'DM 81_2023'!#REF!</definedName>
    <definedName name="TOTDIFF" localSheetId="14">'DM 81_2024'!#REF!</definedName>
    <definedName name="TOTDIFF" localSheetId="15">'DM 81_2025'!#REF!</definedName>
    <definedName name="TOTDIFF">'DM 223_2018'!#REF!</definedName>
    <definedName name="TOTIMP" localSheetId="2">'DM 223_2019'!$B$7</definedName>
    <definedName name="TOTIMP" localSheetId="3">'DM 223_2020'!$B$7</definedName>
    <definedName name="TOTIMP" localSheetId="4">'DM 223_2021'!$B$7</definedName>
    <definedName name="TOTIMP" localSheetId="5">'DM 223_2022'!$B$7</definedName>
    <definedName name="TOTIMP" localSheetId="6">'DM 223_2023'!$B$7</definedName>
    <definedName name="TOTIMP" localSheetId="7">'DM 223_2024'!$B$7</definedName>
    <definedName name="TOTIMP" localSheetId="8">'DM 223_2025'!$B$7</definedName>
    <definedName name="TOTIMP" localSheetId="16">'DM 315_2022'!$B$7</definedName>
    <definedName name="TOTIMP" localSheetId="17">'DM 315_2023'!$B$7</definedName>
    <definedName name="TOTIMP" localSheetId="18">'DM 315_2024'!$B$7</definedName>
    <definedName name="TOTIMP" localSheetId="19">'DM 315_2025'!$B$7</definedName>
    <definedName name="TOTIMP" localSheetId="20">'DM 315_2026'!$B$7</definedName>
    <definedName name="TOTIMP" localSheetId="9">'DM 81_2019'!$B$7</definedName>
    <definedName name="TOTIMP" localSheetId="10">'DM 81_2020'!$B$7</definedName>
    <definedName name="TOTIMP" localSheetId="11">'DM 81_2021'!$B$7</definedName>
    <definedName name="TOTIMP" localSheetId="12">'DM 81_2022'!$B$7</definedName>
    <definedName name="TOTIMP" localSheetId="13">'DM 81_2023'!$B$7</definedName>
    <definedName name="TOTIMP" localSheetId="14">'DM 81_2024'!$B$7</definedName>
    <definedName name="TOTIMP" localSheetId="15">'DM 81_2025'!$B$7</definedName>
    <definedName name="TOTIMP">'DM 223_2018'!$B$7</definedName>
    <definedName name="TOTMEZZI" localSheetId="7">#REF!</definedName>
    <definedName name="TOTMEZZI" localSheetId="8">#REF!</definedName>
    <definedName name="TOTMEZZI" localSheetId="18">#REF!</definedName>
    <definedName name="TOTMEZZI" localSheetId="19">#REF!</definedName>
    <definedName name="TOTMEZZI" localSheetId="20">#REF!</definedName>
    <definedName name="TOTMEZZI" localSheetId="14">#REF!</definedName>
    <definedName name="TOTMEZZI" localSheetId="15">#REF!</definedName>
    <definedName name="TOTMEZZI">#REF!</definedName>
    <definedName name="TOTMEZZI2" localSheetId="7">#REF!</definedName>
    <definedName name="TOTMEZZI2" localSheetId="8">#REF!</definedName>
    <definedName name="TOTMEZZI2" localSheetId="18">#REF!</definedName>
    <definedName name="TOTMEZZI2" localSheetId="19">#REF!</definedName>
    <definedName name="TOTMEZZI2" localSheetId="20">#REF!</definedName>
    <definedName name="TOTMEZZI2" localSheetId="14">#REF!</definedName>
    <definedName name="TOTMEZZI2" localSheetId="15">#REF!</definedName>
    <definedName name="TOTMEZZI2">#REF!</definedName>
    <definedName name="TOTORGAN" localSheetId="2">'DM 223_2019'!$B$12</definedName>
    <definedName name="TOTORGAN" localSheetId="3">'DM 223_2020'!$B$12</definedName>
    <definedName name="TOTORGAN" localSheetId="4">'DM 223_2021'!$B$12</definedName>
    <definedName name="TOTORGAN" localSheetId="5">'DM 223_2022'!$B$12</definedName>
    <definedName name="TOTORGAN" localSheetId="6">'DM 223_2023'!$B$12</definedName>
    <definedName name="TOTORGAN" localSheetId="7">'DM 223_2024'!$B$12</definedName>
    <definedName name="TOTORGAN" localSheetId="8">'DM 223_2025'!$B$12</definedName>
    <definedName name="TOTORGAN" localSheetId="16">'DM 315_2022'!$B$12</definedName>
    <definedName name="TOTORGAN" localSheetId="17">'DM 315_2023'!$B$12</definedName>
    <definedName name="TOTORGAN" localSheetId="18">'DM 315_2024'!$B$12</definedName>
    <definedName name="TOTORGAN" localSheetId="19">'DM 315_2025'!$B$12</definedName>
    <definedName name="TOTORGAN" localSheetId="20">'DM 315_2026'!$B$12</definedName>
    <definedName name="TOTORGAN" localSheetId="9">'DM 81_2019'!$B$12</definedName>
    <definedName name="TOTORGAN" localSheetId="10">'DM 81_2020'!$B$12</definedName>
    <definedName name="TOTORGAN" localSheetId="11">'DM 81_2021'!$B$12</definedName>
    <definedName name="TOTORGAN" localSheetId="12">'DM 81_2022'!$B$12</definedName>
    <definedName name="TOTORGAN" localSheetId="13">'DM 81_2023'!$B$12</definedName>
    <definedName name="TOTORGAN" localSheetId="14">'DM 81_2024'!$B$12</definedName>
    <definedName name="TOTORGAN" localSheetId="15">'DM 81_2025'!$B$12</definedName>
    <definedName name="TOTORGAN">'DM 223_2018'!$B$12</definedName>
    <definedName name="TOTRINNOVI" localSheetId="2">'DM 223_2019'!$C$12</definedName>
    <definedName name="TOTRINNOVI" localSheetId="3">'DM 223_2020'!$C$12</definedName>
    <definedName name="TOTRINNOVI" localSheetId="4">'DM 223_2021'!$C$12</definedName>
    <definedName name="TOTRINNOVI" localSheetId="5">'DM 223_2022'!$C$12</definedName>
    <definedName name="TOTRINNOVI" localSheetId="6">'DM 223_2023'!$C$12</definedName>
    <definedName name="TOTRINNOVI" localSheetId="7">'DM 223_2024'!$C$12</definedName>
    <definedName name="TOTRINNOVI" localSheetId="8">'DM 223_2025'!$C$12</definedName>
    <definedName name="TOTRINNOVI" localSheetId="16">'DM 315_2022'!$C$12</definedName>
    <definedName name="TOTRINNOVI" localSheetId="17">'DM 315_2023'!$C$12</definedName>
    <definedName name="TOTRINNOVI" localSheetId="18">'DM 315_2024'!$C$12</definedName>
    <definedName name="TOTRINNOVI" localSheetId="19">'DM 315_2025'!$C$12</definedName>
    <definedName name="TOTRINNOVI" localSheetId="20">'DM 315_2026'!$C$12</definedName>
    <definedName name="TOTRINNOVI" localSheetId="9">'DM 81_2019'!$C$12</definedName>
    <definedName name="TOTRINNOVI" localSheetId="10">'DM 81_2020'!$C$12</definedName>
    <definedName name="TOTRINNOVI" localSheetId="11">'DM 81_2021'!$C$12</definedName>
    <definedName name="TOTRINNOVI" localSheetId="12">'DM 81_2022'!$C$12</definedName>
    <definedName name="TOTRINNOVI" localSheetId="13">'DM 81_2023'!$C$12</definedName>
    <definedName name="TOTRINNOVI" localSheetId="14">'DM 81_2024'!$C$12</definedName>
    <definedName name="TOTRINNOVI" localSheetId="15">'DM 81_2025'!$C$12</definedName>
    <definedName name="TOTRINNOVI">'DM 223_2018'!$C$12</definedName>
    <definedName name="totrip" localSheetId="7">[1]AZIENDE!#REF!</definedName>
    <definedName name="totrip" localSheetId="8">[1]AZIENDE!#REF!</definedName>
    <definedName name="totrip" localSheetId="18">[1]AZIENDE!#REF!</definedName>
    <definedName name="totrip" localSheetId="19">[1]AZIENDE!#REF!</definedName>
    <definedName name="totrip" localSheetId="20">[1]AZIENDE!#REF!</definedName>
    <definedName name="totrip" localSheetId="14">[1]AZIENDE!#REF!</definedName>
    <definedName name="totrip" localSheetId="15">[1]AZIENDE!#REF!</definedName>
    <definedName name="totrip">[1]AZIENDE!#REF!</definedName>
    <definedName name="TOTRIP2" localSheetId="7">[1]AZIENDE!#REF!</definedName>
    <definedName name="TOTRIP2" localSheetId="8">[1]AZIENDE!#REF!</definedName>
    <definedName name="TOTRIP2" localSheetId="18">[1]AZIENDE!#REF!</definedName>
    <definedName name="TOTRIP2" localSheetId="19">[1]AZIENDE!#REF!</definedName>
    <definedName name="TOTRIP2" localSheetId="20">[1]AZIENDE!#REF!</definedName>
    <definedName name="TOTRIP2" localSheetId="14">[1]AZIENDE!#REF!</definedName>
    <definedName name="TOTRIP2" localSheetId="15">[1]AZIENDE!#REF!</definedName>
    <definedName name="TOTRIP2">[1]AZIENDE!#REF!</definedName>
    <definedName name="TOTRIP3" localSheetId="7">[3]Comuni!#REF!</definedName>
    <definedName name="TOTRIP3" localSheetId="8">[3]Comuni!#REF!</definedName>
    <definedName name="TOTRIP3" localSheetId="18">[3]Comuni!#REF!</definedName>
    <definedName name="TOTRIP3" localSheetId="19">[3]Comuni!#REF!</definedName>
    <definedName name="TOTRIP3" localSheetId="20">[3]Comuni!#REF!</definedName>
    <definedName name="TOTRIP3" localSheetId="14">[3]Comuni!#REF!</definedName>
    <definedName name="TOTRIP3" localSheetId="15">[3]Comuni!#REF!</definedName>
    <definedName name="TOTRIP3">[3]Comuni!#REF!</definedName>
    <definedName name="totripcom">[2]Aziende!$K$22</definedName>
    <definedName name="totripcom2">[2]Aziende!$L$27</definedName>
  </definedNames>
  <calcPr calcId="191029"/>
</workbook>
</file>

<file path=xl/calcChain.xml><?xml version="1.0" encoding="utf-8"?>
<calcChain xmlns="http://schemas.openxmlformats.org/spreadsheetml/2006/main">
  <c r="O41" i="30" l="1"/>
  <c r="M41" i="30"/>
  <c r="M40" i="30"/>
  <c r="C40" i="30"/>
  <c r="B40" i="30"/>
  <c r="N39" i="30"/>
  <c r="L39" i="30"/>
  <c r="K39" i="30"/>
  <c r="B39" i="30"/>
  <c r="N38" i="30"/>
  <c r="L38" i="30"/>
  <c r="K38" i="30"/>
  <c r="B38" i="30"/>
  <c r="N37" i="30"/>
  <c r="L37" i="30"/>
  <c r="K37" i="30"/>
  <c r="B37" i="30"/>
  <c r="N36" i="30"/>
  <c r="L36" i="30"/>
  <c r="K36" i="30"/>
  <c r="B36" i="30"/>
  <c r="N35" i="30"/>
  <c r="L35" i="30"/>
  <c r="K35" i="30"/>
  <c r="B35" i="30"/>
  <c r="N34" i="30"/>
  <c r="L34" i="30"/>
  <c r="K34" i="30"/>
  <c r="B34" i="30"/>
  <c r="N33" i="30"/>
  <c r="L33" i="30"/>
  <c r="K33" i="30"/>
  <c r="B33" i="30"/>
  <c r="N32" i="30"/>
  <c r="L32" i="30"/>
  <c r="K32" i="30"/>
  <c r="B32" i="30"/>
  <c r="N31" i="30"/>
  <c r="L31" i="30"/>
  <c r="K31" i="30"/>
  <c r="B31" i="30"/>
  <c r="N30" i="30"/>
  <c r="L30" i="30"/>
  <c r="K30" i="30"/>
  <c r="B30" i="30"/>
  <c r="O28" i="30"/>
  <c r="N28" i="30"/>
  <c r="O27" i="30"/>
  <c r="N27" i="30"/>
  <c r="O26" i="30"/>
  <c r="N26" i="30"/>
  <c r="O25" i="30"/>
  <c r="N25" i="30"/>
  <c r="O24" i="30"/>
  <c r="N24" i="30"/>
  <c r="O23" i="30"/>
  <c r="N23" i="30"/>
  <c r="O22" i="30"/>
  <c r="N22" i="30"/>
  <c r="O21" i="30"/>
  <c r="N21" i="30"/>
  <c r="O20" i="30"/>
  <c r="N20" i="30"/>
  <c r="O19" i="30"/>
  <c r="N19" i="30"/>
  <c r="O18" i="30"/>
  <c r="N18" i="30"/>
  <c r="O17" i="30"/>
  <c r="N17" i="30"/>
  <c r="O16" i="30"/>
  <c r="N16" i="30"/>
  <c r="O15" i="30"/>
  <c r="N15" i="30"/>
  <c r="O14" i="30"/>
  <c r="O40" i="30" s="1"/>
  <c r="O42" i="30" s="1"/>
  <c r="N14" i="30"/>
  <c r="C12" i="30"/>
  <c r="B12" i="30"/>
  <c r="A9" i="30"/>
  <c r="F8" i="30"/>
  <c r="B6" i="30"/>
  <c r="B9" i="30" s="1"/>
  <c r="O41" i="29"/>
  <c r="M41" i="29"/>
  <c r="M40" i="29"/>
  <c r="C40" i="29"/>
  <c r="F8" i="29" s="1"/>
  <c r="B40" i="29"/>
  <c r="N39" i="29"/>
  <c r="L39" i="29"/>
  <c r="K39" i="29"/>
  <c r="B39" i="29"/>
  <c r="N38" i="29"/>
  <c r="L38" i="29"/>
  <c r="K38" i="29"/>
  <c r="B38" i="29"/>
  <c r="N37" i="29"/>
  <c r="L37" i="29"/>
  <c r="K37" i="29"/>
  <c r="B37" i="29"/>
  <c r="N36" i="29"/>
  <c r="L36" i="29"/>
  <c r="K36" i="29"/>
  <c r="B36" i="29"/>
  <c r="N35" i="29"/>
  <c r="L35" i="29"/>
  <c r="K35" i="29"/>
  <c r="B35" i="29"/>
  <c r="N34" i="29"/>
  <c r="L34" i="29"/>
  <c r="K34" i="29"/>
  <c r="B34" i="29"/>
  <c r="N33" i="29"/>
  <c r="L33" i="29"/>
  <c r="K33" i="29"/>
  <c r="B33" i="29"/>
  <c r="N32" i="29"/>
  <c r="L32" i="29"/>
  <c r="K32" i="29"/>
  <c r="B32" i="29"/>
  <c r="N31" i="29"/>
  <c r="L31" i="29"/>
  <c r="K31" i="29"/>
  <c r="B31" i="29"/>
  <c r="N30" i="29"/>
  <c r="L30" i="29"/>
  <c r="K30" i="29"/>
  <c r="B30" i="29"/>
  <c r="O28" i="29"/>
  <c r="N28" i="29"/>
  <c r="O27" i="29"/>
  <c r="N27" i="29"/>
  <c r="O26" i="29"/>
  <c r="N26" i="29"/>
  <c r="O25" i="29"/>
  <c r="N25" i="29"/>
  <c r="O24" i="29"/>
  <c r="N24" i="29"/>
  <c r="O23" i="29"/>
  <c r="N23" i="29"/>
  <c r="O22" i="29"/>
  <c r="N22" i="29"/>
  <c r="O21" i="29"/>
  <c r="N21" i="29"/>
  <c r="O20" i="29"/>
  <c r="N20" i="29"/>
  <c r="O19" i="29"/>
  <c r="N19" i="29"/>
  <c r="O18" i="29"/>
  <c r="N18" i="29"/>
  <c r="O17" i="29"/>
  <c r="N17" i="29"/>
  <c r="O16" i="29"/>
  <c r="N16" i="29"/>
  <c r="O15" i="29"/>
  <c r="N15" i="29"/>
  <c r="O14" i="29"/>
  <c r="O40" i="29" s="1"/>
  <c r="O42" i="29" s="1"/>
  <c r="N14" i="29"/>
  <c r="C12" i="29"/>
  <c r="B12" i="29"/>
  <c r="A9" i="29"/>
  <c r="B6" i="29"/>
  <c r="B9" i="29" s="1"/>
  <c r="B8" i="30" l="1"/>
  <c r="P39" i="30" s="1"/>
  <c r="B7" i="30"/>
  <c r="B7" i="29"/>
  <c r="P27" i="29"/>
  <c r="P32" i="29"/>
  <c r="B8" i="29"/>
  <c r="P18" i="29" s="1"/>
  <c r="P15" i="29"/>
  <c r="P22" i="29"/>
  <c r="P31" i="29"/>
  <c r="P35" i="29"/>
  <c r="P19" i="29"/>
  <c r="P26" i="29"/>
  <c r="P28" i="29"/>
  <c r="P23" i="29"/>
  <c r="P33" i="29"/>
  <c r="P37" i="29"/>
  <c r="P34" i="29"/>
  <c r="P14" i="29"/>
  <c r="B6" i="15"/>
  <c r="P30" i="30" l="1"/>
  <c r="P23" i="30"/>
  <c r="P20" i="30"/>
  <c r="P32" i="30"/>
  <c r="P41" i="30" s="1"/>
  <c r="P31" i="30"/>
  <c r="P19" i="30"/>
  <c r="P24" i="30"/>
  <c r="P37" i="30"/>
  <c r="P38" i="30"/>
  <c r="P14" i="30"/>
  <c r="P22" i="30"/>
  <c r="P36" i="30"/>
  <c r="P35" i="30"/>
  <c r="P27" i="30"/>
  <c r="P28" i="30"/>
  <c r="P16" i="30"/>
  <c r="P25" i="30"/>
  <c r="P21" i="30"/>
  <c r="P34" i="30"/>
  <c r="P15" i="30"/>
  <c r="P40" i="30" s="1"/>
  <c r="P26" i="30"/>
  <c r="P18" i="30"/>
  <c r="P33" i="30"/>
  <c r="P17" i="30"/>
  <c r="P38" i="29"/>
  <c r="P21" i="29"/>
  <c r="P17" i="29"/>
  <c r="P25" i="29"/>
  <c r="P20" i="29"/>
  <c r="P30" i="29"/>
  <c r="P16" i="29"/>
  <c r="P39" i="29"/>
  <c r="P24" i="29"/>
  <c r="P36" i="29"/>
  <c r="D137" i="5"/>
  <c r="D138" i="5"/>
  <c r="D139" i="5"/>
  <c r="D140" i="5"/>
  <c r="D141" i="5"/>
  <c r="D142" i="5"/>
  <c r="D143" i="5"/>
  <c r="D144" i="5"/>
  <c r="D145" i="5"/>
  <c r="D146" i="5"/>
  <c r="J41" i="6"/>
  <c r="J42" i="6"/>
  <c r="J43" i="6"/>
  <c r="K21" i="6"/>
  <c r="K20" i="6"/>
  <c r="J21" i="6"/>
  <c r="P42" i="30" l="1"/>
  <c r="F7" i="30" s="1"/>
  <c r="F9" i="30" s="1"/>
  <c r="P40" i="29"/>
  <c r="P41" i="29"/>
  <c r="P42" i="29"/>
  <c r="F7" i="29" s="1"/>
  <c r="F9" i="29" s="1"/>
  <c r="A5" i="2"/>
  <c r="A4" i="2"/>
  <c r="A3" i="2"/>
  <c r="O41" i="27" l="1"/>
  <c r="M41" i="27"/>
  <c r="M40" i="27"/>
  <c r="C40" i="27"/>
  <c r="B40" i="27"/>
  <c r="N39" i="27"/>
  <c r="L39" i="27"/>
  <c r="K39" i="27"/>
  <c r="B39" i="27"/>
  <c r="N38" i="27"/>
  <c r="L38" i="27"/>
  <c r="K38" i="27"/>
  <c r="B38" i="27"/>
  <c r="N37" i="27"/>
  <c r="L37" i="27"/>
  <c r="K37" i="27"/>
  <c r="B37" i="27"/>
  <c r="N36" i="27"/>
  <c r="L36" i="27"/>
  <c r="K36" i="27"/>
  <c r="B36" i="27"/>
  <c r="N35" i="27"/>
  <c r="L35" i="27"/>
  <c r="K35" i="27"/>
  <c r="B35" i="27"/>
  <c r="N34" i="27"/>
  <c r="L34" i="27"/>
  <c r="K34" i="27"/>
  <c r="B34" i="27"/>
  <c r="N33" i="27"/>
  <c r="L33" i="27"/>
  <c r="K33" i="27"/>
  <c r="B33" i="27"/>
  <c r="N32" i="27"/>
  <c r="L32" i="27"/>
  <c r="K32" i="27"/>
  <c r="B32" i="27"/>
  <c r="N31" i="27"/>
  <c r="L31" i="27"/>
  <c r="K31" i="27"/>
  <c r="B31" i="27"/>
  <c r="N30" i="27"/>
  <c r="L30" i="27"/>
  <c r="K30" i="27"/>
  <c r="B30" i="27"/>
  <c r="O28" i="27"/>
  <c r="N28" i="27"/>
  <c r="O27" i="27"/>
  <c r="N27" i="27"/>
  <c r="O26" i="27"/>
  <c r="N26" i="27"/>
  <c r="O25" i="27"/>
  <c r="N25" i="27"/>
  <c r="O24" i="27"/>
  <c r="N24" i="27"/>
  <c r="O23" i="27"/>
  <c r="N23" i="27"/>
  <c r="O22" i="27"/>
  <c r="N22" i="27"/>
  <c r="O21" i="27"/>
  <c r="N21" i="27"/>
  <c r="O20" i="27"/>
  <c r="N20" i="27"/>
  <c r="O19" i="27"/>
  <c r="N19" i="27"/>
  <c r="O18" i="27"/>
  <c r="N18" i="27"/>
  <c r="O17" i="27"/>
  <c r="N17" i="27"/>
  <c r="O16" i="27"/>
  <c r="N16" i="27"/>
  <c r="O15" i="27"/>
  <c r="N15" i="27"/>
  <c r="N14" i="27"/>
  <c r="C12" i="27"/>
  <c r="B12" i="27"/>
  <c r="A9" i="27"/>
  <c r="F8" i="27"/>
  <c r="B6" i="27"/>
  <c r="A9" i="22"/>
  <c r="A9" i="21"/>
  <c r="A9" i="23"/>
  <c r="A9" i="26"/>
  <c r="O41" i="26"/>
  <c r="M41" i="26"/>
  <c r="M40" i="26"/>
  <c r="C40" i="26"/>
  <c r="B40" i="26"/>
  <c r="N39" i="26"/>
  <c r="L39" i="26"/>
  <c r="K39" i="26"/>
  <c r="B39" i="26"/>
  <c r="N38" i="26"/>
  <c r="L38" i="26"/>
  <c r="K38" i="26"/>
  <c r="B38" i="26"/>
  <c r="N37" i="26"/>
  <c r="L37" i="26"/>
  <c r="K37" i="26"/>
  <c r="B37" i="26"/>
  <c r="N36" i="26"/>
  <c r="L36" i="26"/>
  <c r="K36" i="26"/>
  <c r="B36" i="26"/>
  <c r="N35" i="26"/>
  <c r="L35" i="26"/>
  <c r="K35" i="26"/>
  <c r="B35" i="26"/>
  <c r="N34" i="26"/>
  <c r="L34" i="26"/>
  <c r="K34" i="26"/>
  <c r="B34" i="26"/>
  <c r="N33" i="26"/>
  <c r="L33" i="26"/>
  <c r="K33" i="26"/>
  <c r="B33" i="26"/>
  <c r="N32" i="26"/>
  <c r="L32" i="26"/>
  <c r="K32" i="26"/>
  <c r="B32" i="26"/>
  <c r="N31" i="26"/>
  <c r="L31" i="26"/>
  <c r="K31" i="26"/>
  <c r="B31" i="26"/>
  <c r="N30" i="26"/>
  <c r="L30" i="26"/>
  <c r="K30" i="26"/>
  <c r="B30" i="26"/>
  <c r="O28" i="26"/>
  <c r="N28" i="26"/>
  <c r="O27" i="26"/>
  <c r="N27" i="26"/>
  <c r="O26" i="26"/>
  <c r="N26" i="26"/>
  <c r="O25" i="26"/>
  <c r="N25" i="26"/>
  <c r="O24" i="26"/>
  <c r="N24" i="26"/>
  <c r="O23" i="26"/>
  <c r="N23" i="26"/>
  <c r="O22" i="26"/>
  <c r="N22" i="26"/>
  <c r="O21" i="26"/>
  <c r="N21" i="26"/>
  <c r="O20" i="26"/>
  <c r="N20" i="26"/>
  <c r="O19" i="26"/>
  <c r="N19" i="26"/>
  <c r="O18" i="26"/>
  <c r="N18" i="26"/>
  <c r="O17" i="26"/>
  <c r="N17" i="26"/>
  <c r="O16" i="26"/>
  <c r="N16" i="26"/>
  <c r="O15" i="26"/>
  <c r="N15" i="26"/>
  <c r="O14" i="26"/>
  <c r="N14" i="26"/>
  <c r="C12" i="26"/>
  <c r="B12" i="26"/>
  <c r="F8" i="26"/>
  <c r="B6" i="26"/>
  <c r="O40" i="26" l="1"/>
  <c r="O42" i="26" s="1"/>
  <c r="E136" i="5" l="1"/>
  <c r="E135" i="5"/>
  <c r="E134" i="5"/>
  <c r="E133" i="5"/>
  <c r="E132" i="5"/>
  <c r="O41" i="25" l="1"/>
  <c r="M41" i="25"/>
  <c r="M40" i="25"/>
  <c r="C40" i="25"/>
  <c r="B40" i="25"/>
  <c r="B12" i="25" s="1"/>
  <c r="N39" i="25"/>
  <c r="L39" i="25"/>
  <c r="K39" i="25"/>
  <c r="B39" i="25"/>
  <c r="N38" i="25"/>
  <c r="L38" i="25"/>
  <c r="K38" i="25"/>
  <c r="B38" i="25"/>
  <c r="N37" i="25"/>
  <c r="L37" i="25"/>
  <c r="K37" i="25"/>
  <c r="B37" i="25"/>
  <c r="N36" i="25"/>
  <c r="L36" i="25"/>
  <c r="K36" i="25"/>
  <c r="B36" i="25"/>
  <c r="N35" i="25"/>
  <c r="L35" i="25"/>
  <c r="K35" i="25"/>
  <c r="B35" i="25"/>
  <c r="N34" i="25"/>
  <c r="L34" i="25"/>
  <c r="K34" i="25"/>
  <c r="B34" i="25"/>
  <c r="N33" i="25"/>
  <c r="L33" i="25"/>
  <c r="K33" i="25"/>
  <c r="B33" i="25"/>
  <c r="N32" i="25"/>
  <c r="L32" i="25"/>
  <c r="K32" i="25"/>
  <c r="B32" i="25"/>
  <c r="N31" i="25"/>
  <c r="L31" i="25"/>
  <c r="K31" i="25"/>
  <c r="B31" i="25"/>
  <c r="N30" i="25"/>
  <c r="L30" i="25"/>
  <c r="K30" i="25"/>
  <c r="B30" i="25"/>
  <c r="O28" i="25"/>
  <c r="N28" i="25"/>
  <c r="O27" i="25"/>
  <c r="N27" i="25"/>
  <c r="O26" i="25"/>
  <c r="N26" i="25"/>
  <c r="O25" i="25"/>
  <c r="N25" i="25"/>
  <c r="O24" i="25"/>
  <c r="N24" i="25"/>
  <c r="O23" i="25"/>
  <c r="N23" i="25"/>
  <c r="O22" i="25"/>
  <c r="N22" i="25"/>
  <c r="O21" i="25"/>
  <c r="N21" i="25"/>
  <c r="O20" i="25"/>
  <c r="N20" i="25"/>
  <c r="O19" i="25"/>
  <c r="N19" i="25"/>
  <c r="O18" i="25"/>
  <c r="N18" i="25"/>
  <c r="O17" i="25"/>
  <c r="N17" i="25"/>
  <c r="O16" i="25"/>
  <c r="N16" i="25"/>
  <c r="O15" i="25"/>
  <c r="N15" i="25"/>
  <c r="O14" i="25"/>
  <c r="N14" i="25"/>
  <c r="C12" i="25"/>
  <c r="A9" i="25"/>
  <c r="B6" i="25"/>
  <c r="O41" i="24"/>
  <c r="M41" i="24"/>
  <c r="M40" i="24"/>
  <c r="C40" i="24"/>
  <c r="B40" i="24"/>
  <c r="B12" i="24" s="1"/>
  <c r="N39" i="24"/>
  <c r="L39" i="24"/>
  <c r="K39" i="24"/>
  <c r="B39" i="24"/>
  <c r="N38" i="24"/>
  <c r="L38" i="24"/>
  <c r="K38" i="24"/>
  <c r="B38" i="24"/>
  <c r="N37" i="24"/>
  <c r="L37" i="24"/>
  <c r="K37" i="24"/>
  <c r="B37" i="24"/>
  <c r="N36" i="24"/>
  <c r="L36" i="24"/>
  <c r="K36" i="24"/>
  <c r="B36" i="24"/>
  <c r="N35" i="24"/>
  <c r="L35" i="24"/>
  <c r="K35" i="24"/>
  <c r="B35" i="24"/>
  <c r="N34" i="24"/>
  <c r="L34" i="24"/>
  <c r="K34" i="24"/>
  <c r="B34" i="24"/>
  <c r="N33" i="24"/>
  <c r="L33" i="24"/>
  <c r="K33" i="24"/>
  <c r="B33" i="24"/>
  <c r="N32" i="24"/>
  <c r="L32" i="24"/>
  <c r="K32" i="24"/>
  <c r="B32" i="24"/>
  <c r="N31" i="24"/>
  <c r="L31" i="24"/>
  <c r="K31" i="24"/>
  <c r="B31" i="24"/>
  <c r="N30" i="24"/>
  <c r="L30" i="24"/>
  <c r="K30" i="24"/>
  <c r="B30" i="24"/>
  <c r="O28" i="24"/>
  <c r="N28" i="24"/>
  <c r="O27" i="24"/>
  <c r="N27" i="24"/>
  <c r="O26" i="24"/>
  <c r="N26" i="24"/>
  <c r="O25" i="24"/>
  <c r="N25" i="24"/>
  <c r="O24" i="24"/>
  <c r="N24" i="24"/>
  <c r="O23" i="24"/>
  <c r="N23" i="24"/>
  <c r="O22" i="24"/>
  <c r="N22" i="24"/>
  <c r="O21" i="24"/>
  <c r="N21" i="24"/>
  <c r="O20" i="24"/>
  <c r="N20" i="24"/>
  <c r="O19" i="24"/>
  <c r="N19" i="24"/>
  <c r="O18" i="24"/>
  <c r="N18" i="24"/>
  <c r="O17" i="24"/>
  <c r="N17" i="24"/>
  <c r="O16" i="24"/>
  <c r="N16" i="24"/>
  <c r="O15" i="24"/>
  <c r="N15" i="24"/>
  <c r="O14" i="24"/>
  <c r="O40" i="24" s="1"/>
  <c r="O42" i="24" s="1"/>
  <c r="N14" i="24"/>
  <c r="C12" i="24"/>
  <c r="A9" i="24"/>
  <c r="B6" i="24"/>
  <c r="O41" i="23"/>
  <c r="M41" i="23"/>
  <c r="M40" i="23"/>
  <c r="C40" i="23"/>
  <c r="B40" i="23"/>
  <c r="N39" i="23"/>
  <c r="L39" i="23"/>
  <c r="K39" i="23"/>
  <c r="B39" i="23"/>
  <c r="N38" i="23"/>
  <c r="L38" i="23"/>
  <c r="K38" i="23"/>
  <c r="B38" i="23"/>
  <c r="N37" i="23"/>
  <c r="L37" i="23"/>
  <c r="K37" i="23"/>
  <c r="B37" i="23"/>
  <c r="N36" i="23"/>
  <c r="L36" i="23"/>
  <c r="K36" i="23"/>
  <c r="B36" i="23"/>
  <c r="N35" i="23"/>
  <c r="L35" i="23"/>
  <c r="K35" i="23"/>
  <c r="B35" i="23"/>
  <c r="N34" i="23"/>
  <c r="L34" i="23"/>
  <c r="K34" i="23"/>
  <c r="B34" i="23"/>
  <c r="N33" i="23"/>
  <c r="L33" i="23"/>
  <c r="K33" i="23"/>
  <c r="B33" i="23"/>
  <c r="N32" i="23"/>
  <c r="L32" i="23"/>
  <c r="K32" i="23"/>
  <c r="B32" i="23"/>
  <c r="N31" i="23"/>
  <c r="L31" i="23"/>
  <c r="K31" i="23"/>
  <c r="B31" i="23"/>
  <c r="N30" i="23"/>
  <c r="L30" i="23"/>
  <c r="K30" i="23"/>
  <c r="B30" i="23"/>
  <c r="O28" i="23"/>
  <c r="N28" i="23"/>
  <c r="O27" i="23"/>
  <c r="N27" i="23"/>
  <c r="O26" i="23"/>
  <c r="N26" i="23"/>
  <c r="O25" i="23"/>
  <c r="N25" i="23"/>
  <c r="O24" i="23"/>
  <c r="N24" i="23"/>
  <c r="O23" i="23"/>
  <c r="N23" i="23"/>
  <c r="O22" i="23"/>
  <c r="N22" i="23"/>
  <c r="O21" i="23"/>
  <c r="N21" i="23"/>
  <c r="O20" i="23"/>
  <c r="N20" i="23"/>
  <c r="O19" i="23"/>
  <c r="N19" i="23"/>
  <c r="O18" i="23"/>
  <c r="N18" i="23"/>
  <c r="O17" i="23"/>
  <c r="N17" i="23"/>
  <c r="O16" i="23"/>
  <c r="N16" i="23"/>
  <c r="O15" i="23"/>
  <c r="N15" i="23"/>
  <c r="O14" i="23"/>
  <c r="N14" i="23"/>
  <c r="C12" i="23"/>
  <c r="B12" i="23"/>
  <c r="F8" i="23"/>
  <c r="B6" i="23"/>
  <c r="O40" i="23" l="1"/>
  <c r="O42" i="23" s="1"/>
  <c r="O40" i="25"/>
  <c r="O42" i="25" s="1"/>
  <c r="F8" i="25"/>
  <c r="F8" i="24"/>
  <c r="O41" i="22" l="1"/>
  <c r="M41" i="22"/>
  <c r="M40" i="22"/>
  <c r="C40" i="22"/>
  <c r="B40" i="22"/>
  <c r="B12" i="22" s="1"/>
  <c r="N39" i="22"/>
  <c r="L39" i="22"/>
  <c r="K39" i="22"/>
  <c r="B39" i="22"/>
  <c r="N38" i="22"/>
  <c r="L38" i="22"/>
  <c r="K38" i="22"/>
  <c r="B38" i="22"/>
  <c r="N37" i="22"/>
  <c r="L37" i="22"/>
  <c r="K37" i="22"/>
  <c r="B37" i="22"/>
  <c r="N36" i="22"/>
  <c r="L36" i="22"/>
  <c r="K36" i="22"/>
  <c r="B36" i="22"/>
  <c r="N35" i="22"/>
  <c r="L35" i="22"/>
  <c r="K35" i="22"/>
  <c r="B35" i="22"/>
  <c r="N34" i="22"/>
  <c r="L34" i="22"/>
  <c r="K34" i="22"/>
  <c r="B34" i="22"/>
  <c r="N33" i="22"/>
  <c r="L33" i="22"/>
  <c r="K33" i="22"/>
  <c r="B33" i="22"/>
  <c r="N32" i="22"/>
  <c r="L32" i="22"/>
  <c r="K32" i="22"/>
  <c r="B32" i="22"/>
  <c r="N31" i="22"/>
  <c r="L31" i="22"/>
  <c r="K31" i="22"/>
  <c r="B31" i="22"/>
  <c r="N30" i="22"/>
  <c r="L30" i="22"/>
  <c r="K30" i="22"/>
  <c r="B30" i="22"/>
  <c r="O28" i="22"/>
  <c r="N28" i="22"/>
  <c r="O27" i="22"/>
  <c r="N27" i="22"/>
  <c r="O26" i="22"/>
  <c r="N26" i="22"/>
  <c r="O25" i="22"/>
  <c r="N25" i="22"/>
  <c r="O24" i="22"/>
  <c r="N24" i="22"/>
  <c r="O23" i="22"/>
  <c r="N23" i="22"/>
  <c r="O22" i="22"/>
  <c r="N22" i="22"/>
  <c r="O21" i="22"/>
  <c r="N21" i="22"/>
  <c r="O20" i="22"/>
  <c r="N20" i="22"/>
  <c r="O19" i="22"/>
  <c r="N19" i="22"/>
  <c r="O18" i="22"/>
  <c r="N18" i="22"/>
  <c r="O17" i="22"/>
  <c r="N17" i="22"/>
  <c r="O16" i="22"/>
  <c r="N16" i="22"/>
  <c r="O15" i="22"/>
  <c r="N15" i="22"/>
  <c r="O14" i="22"/>
  <c r="N14" i="22"/>
  <c r="C12" i="22"/>
  <c r="B6" i="22"/>
  <c r="O41" i="21"/>
  <c r="M41" i="21"/>
  <c r="M40" i="21"/>
  <c r="C40" i="21"/>
  <c r="B40" i="21"/>
  <c r="N39" i="21"/>
  <c r="L39" i="21"/>
  <c r="K39" i="21"/>
  <c r="B39" i="21"/>
  <c r="N38" i="21"/>
  <c r="L38" i="21"/>
  <c r="K38" i="21"/>
  <c r="B38" i="21"/>
  <c r="N37" i="21"/>
  <c r="L37" i="21"/>
  <c r="K37" i="21"/>
  <c r="B37" i="21"/>
  <c r="N36" i="21"/>
  <c r="L36" i="21"/>
  <c r="K36" i="21"/>
  <c r="B36" i="21"/>
  <c r="N35" i="21"/>
  <c r="L35" i="21"/>
  <c r="K35" i="21"/>
  <c r="B35" i="21"/>
  <c r="N34" i="21"/>
  <c r="L34" i="21"/>
  <c r="K34" i="21"/>
  <c r="B34" i="21"/>
  <c r="N33" i="21"/>
  <c r="L33" i="21"/>
  <c r="K33" i="21"/>
  <c r="B33" i="21"/>
  <c r="N32" i="21"/>
  <c r="L32" i="21"/>
  <c r="K32" i="21"/>
  <c r="B32" i="21"/>
  <c r="N31" i="21"/>
  <c r="L31" i="21"/>
  <c r="K31" i="21"/>
  <c r="B31" i="21"/>
  <c r="N30" i="21"/>
  <c r="L30" i="21"/>
  <c r="K30" i="21"/>
  <c r="B30" i="21"/>
  <c r="O28" i="21"/>
  <c r="N28" i="21"/>
  <c r="O27" i="21"/>
  <c r="N27" i="21"/>
  <c r="O26" i="21"/>
  <c r="N26" i="21"/>
  <c r="O25" i="21"/>
  <c r="N25" i="21"/>
  <c r="O24" i="21"/>
  <c r="N24" i="21"/>
  <c r="O23" i="21"/>
  <c r="N23" i="21"/>
  <c r="O22" i="21"/>
  <c r="N22" i="21"/>
  <c r="O21" i="21"/>
  <c r="N21" i="21"/>
  <c r="O20" i="21"/>
  <c r="N20" i="21"/>
  <c r="O19" i="21"/>
  <c r="N19" i="21"/>
  <c r="O18" i="21"/>
  <c r="N18" i="21"/>
  <c r="O17" i="21"/>
  <c r="N17" i="21"/>
  <c r="O16" i="21"/>
  <c r="N16" i="21"/>
  <c r="O15" i="21"/>
  <c r="N15" i="21"/>
  <c r="O14" i="21"/>
  <c r="N14" i="21"/>
  <c r="C12" i="21"/>
  <c r="B12" i="21"/>
  <c r="F8" i="21"/>
  <c r="B6" i="21"/>
  <c r="O41" i="20"/>
  <c r="M41" i="20"/>
  <c r="M40" i="20"/>
  <c r="C40" i="20"/>
  <c r="B40" i="20"/>
  <c r="N39" i="20"/>
  <c r="L39" i="20"/>
  <c r="K39" i="20"/>
  <c r="B39" i="20"/>
  <c r="N38" i="20"/>
  <c r="L38" i="20"/>
  <c r="K38" i="20"/>
  <c r="B38" i="20"/>
  <c r="N37" i="20"/>
  <c r="L37" i="20"/>
  <c r="K37" i="20"/>
  <c r="B37" i="20"/>
  <c r="N36" i="20"/>
  <c r="L36" i="20"/>
  <c r="K36" i="20"/>
  <c r="B36" i="20"/>
  <c r="N35" i="20"/>
  <c r="L35" i="20"/>
  <c r="K35" i="20"/>
  <c r="B35" i="20"/>
  <c r="N34" i="20"/>
  <c r="L34" i="20"/>
  <c r="K34" i="20"/>
  <c r="B34" i="20"/>
  <c r="N33" i="20"/>
  <c r="L33" i="20"/>
  <c r="K33" i="20"/>
  <c r="B33" i="20"/>
  <c r="N32" i="20"/>
  <c r="L32" i="20"/>
  <c r="K32" i="20"/>
  <c r="B32" i="20"/>
  <c r="N31" i="20"/>
  <c r="L31" i="20"/>
  <c r="K31" i="20"/>
  <c r="B31" i="20"/>
  <c r="N30" i="20"/>
  <c r="L30" i="20"/>
  <c r="K30" i="20"/>
  <c r="B30" i="20"/>
  <c r="O28" i="20"/>
  <c r="N28" i="20"/>
  <c r="O27" i="20"/>
  <c r="N27" i="20"/>
  <c r="O26" i="20"/>
  <c r="N26" i="20"/>
  <c r="O25" i="20"/>
  <c r="N25" i="20"/>
  <c r="O24" i="20"/>
  <c r="N24" i="20"/>
  <c r="O23" i="20"/>
  <c r="N23" i="20"/>
  <c r="O22" i="20"/>
  <c r="N22" i="20"/>
  <c r="O21" i="20"/>
  <c r="N21" i="20"/>
  <c r="O20" i="20"/>
  <c r="N20" i="20"/>
  <c r="O19" i="20"/>
  <c r="N19" i="20"/>
  <c r="O18" i="20"/>
  <c r="N18" i="20"/>
  <c r="O17" i="20"/>
  <c r="N17" i="20"/>
  <c r="O16" i="20"/>
  <c r="N16" i="20"/>
  <c r="O15" i="20"/>
  <c r="N15" i="20"/>
  <c r="O14" i="20"/>
  <c r="N14" i="20"/>
  <c r="C12" i="20"/>
  <c r="B12" i="20"/>
  <c r="A9" i="20"/>
  <c r="F8" i="20"/>
  <c r="B6" i="20"/>
  <c r="O41" i="19"/>
  <c r="M41" i="19"/>
  <c r="M40" i="19"/>
  <c r="C40" i="19"/>
  <c r="B40" i="19"/>
  <c r="N39" i="19"/>
  <c r="L39" i="19"/>
  <c r="K39" i="19"/>
  <c r="B39" i="19"/>
  <c r="N38" i="19"/>
  <c r="L38" i="19"/>
  <c r="K38" i="19"/>
  <c r="B38" i="19"/>
  <c r="N37" i="19"/>
  <c r="L37" i="19"/>
  <c r="K37" i="19"/>
  <c r="B37" i="19"/>
  <c r="N36" i="19"/>
  <c r="L36" i="19"/>
  <c r="K36" i="19"/>
  <c r="B36" i="19"/>
  <c r="N35" i="19"/>
  <c r="L35" i="19"/>
  <c r="K35" i="19"/>
  <c r="B35" i="19"/>
  <c r="N34" i="19"/>
  <c r="L34" i="19"/>
  <c r="K34" i="19"/>
  <c r="B34" i="19"/>
  <c r="N33" i="19"/>
  <c r="L33" i="19"/>
  <c r="K33" i="19"/>
  <c r="B33" i="19"/>
  <c r="N32" i="19"/>
  <c r="L32" i="19"/>
  <c r="K32" i="19"/>
  <c r="B32" i="19"/>
  <c r="N31" i="19"/>
  <c r="L31" i="19"/>
  <c r="K31" i="19"/>
  <c r="B31" i="19"/>
  <c r="N30" i="19"/>
  <c r="L30" i="19"/>
  <c r="K30" i="19"/>
  <c r="B30" i="19"/>
  <c r="O28" i="19"/>
  <c r="N28" i="19"/>
  <c r="O27" i="19"/>
  <c r="N27" i="19"/>
  <c r="O26" i="19"/>
  <c r="N26" i="19"/>
  <c r="O25" i="19"/>
  <c r="N25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O18" i="19"/>
  <c r="N18" i="19"/>
  <c r="O17" i="19"/>
  <c r="N17" i="19"/>
  <c r="O16" i="19"/>
  <c r="N16" i="19"/>
  <c r="O15" i="19"/>
  <c r="N15" i="19"/>
  <c r="O14" i="19"/>
  <c r="N14" i="19"/>
  <c r="C12" i="19"/>
  <c r="B12" i="19"/>
  <c r="A9" i="19"/>
  <c r="F8" i="19"/>
  <c r="B6" i="19"/>
  <c r="O41" i="18"/>
  <c r="M41" i="18"/>
  <c r="M40" i="18"/>
  <c r="C40" i="18"/>
  <c r="B40" i="18"/>
  <c r="N39" i="18"/>
  <c r="L39" i="18"/>
  <c r="K39" i="18"/>
  <c r="B39" i="18"/>
  <c r="N38" i="18"/>
  <c r="L38" i="18"/>
  <c r="K38" i="18"/>
  <c r="B38" i="18"/>
  <c r="N37" i="18"/>
  <c r="L37" i="18"/>
  <c r="K37" i="18"/>
  <c r="B37" i="18"/>
  <c r="N36" i="18"/>
  <c r="L36" i="18"/>
  <c r="K36" i="18"/>
  <c r="B36" i="18"/>
  <c r="N35" i="18"/>
  <c r="L35" i="18"/>
  <c r="K35" i="18"/>
  <c r="B35" i="18"/>
  <c r="N34" i="18"/>
  <c r="L34" i="18"/>
  <c r="K34" i="18"/>
  <c r="B34" i="18"/>
  <c r="N33" i="18"/>
  <c r="L33" i="18"/>
  <c r="K33" i="18"/>
  <c r="B33" i="18"/>
  <c r="N32" i="18"/>
  <c r="L32" i="18"/>
  <c r="K32" i="18"/>
  <c r="B32" i="18"/>
  <c r="N31" i="18"/>
  <c r="L31" i="18"/>
  <c r="K31" i="18"/>
  <c r="B31" i="18"/>
  <c r="N30" i="18"/>
  <c r="L30" i="18"/>
  <c r="K30" i="18"/>
  <c r="B30" i="18"/>
  <c r="O28" i="18"/>
  <c r="N28" i="18"/>
  <c r="O27" i="18"/>
  <c r="N27" i="18"/>
  <c r="O26" i="18"/>
  <c r="N26" i="18"/>
  <c r="O25" i="18"/>
  <c r="N25" i="18"/>
  <c r="O24" i="18"/>
  <c r="N24" i="18"/>
  <c r="O23" i="18"/>
  <c r="N23" i="18"/>
  <c r="O22" i="18"/>
  <c r="N22" i="18"/>
  <c r="O21" i="18"/>
  <c r="N21" i="18"/>
  <c r="O20" i="18"/>
  <c r="N20" i="18"/>
  <c r="O19" i="18"/>
  <c r="N19" i="18"/>
  <c r="O18" i="18"/>
  <c r="N18" i="18"/>
  <c r="O17" i="18"/>
  <c r="N17" i="18"/>
  <c r="O16" i="18"/>
  <c r="N16" i="18"/>
  <c r="O15" i="18"/>
  <c r="N15" i="18"/>
  <c r="O14" i="18"/>
  <c r="N14" i="18"/>
  <c r="C12" i="18"/>
  <c r="B12" i="18"/>
  <c r="A9" i="18"/>
  <c r="F8" i="18"/>
  <c r="B6" i="18"/>
  <c r="O41" i="17"/>
  <c r="M41" i="17"/>
  <c r="M40" i="17"/>
  <c r="C40" i="17"/>
  <c r="B40" i="17"/>
  <c r="N39" i="17"/>
  <c r="L39" i="17"/>
  <c r="K39" i="17"/>
  <c r="B39" i="17"/>
  <c r="N38" i="17"/>
  <c r="L38" i="17"/>
  <c r="K38" i="17"/>
  <c r="B38" i="17"/>
  <c r="N37" i="17"/>
  <c r="L37" i="17"/>
  <c r="K37" i="17"/>
  <c r="B37" i="17"/>
  <c r="N36" i="17"/>
  <c r="L36" i="17"/>
  <c r="K36" i="17"/>
  <c r="B36" i="17"/>
  <c r="N35" i="17"/>
  <c r="L35" i="17"/>
  <c r="K35" i="17"/>
  <c r="B35" i="17"/>
  <c r="N34" i="17"/>
  <c r="L34" i="17"/>
  <c r="K34" i="17"/>
  <c r="B34" i="17"/>
  <c r="N33" i="17"/>
  <c r="L33" i="17"/>
  <c r="K33" i="17"/>
  <c r="B33" i="17"/>
  <c r="N32" i="17"/>
  <c r="L32" i="17"/>
  <c r="K32" i="17"/>
  <c r="B32" i="17"/>
  <c r="N31" i="17"/>
  <c r="L31" i="17"/>
  <c r="K31" i="17"/>
  <c r="B31" i="17"/>
  <c r="N30" i="17"/>
  <c r="L30" i="17"/>
  <c r="K30" i="17"/>
  <c r="B30" i="17"/>
  <c r="O28" i="17"/>
  <c r="N28" i="17"/>
  <c r="O27" i="17"/>
  <c r="N27" i="17"/>
  <c r="O26" i="17"/>
  <c r="N26" i="17"/>
  <c r="O25" i="17"/>
  <c r="N25" i="17"/>
  <c r="O24" i="17"/>
  <c r="N24" i="17"/>
  <c r="O23" i="17"/>
  <c r="N23" i="17"/>
  <c r="O22" i="17"/>
  <c r="N22" i="17"/>
  <c r="O21" i="17"/>
  <c r="N21" i="17"/>
  <c r="O20" i="17"/>
  <c r="N20" i="17"/>
  <c r="O19" i="17"/>
  <c r="N19" i="17"/>
  <c r="O18" i="17"/>
  <c r="N18" i="17"/>
  <c r="O17" i="17"/>
  <c r="N17" i="17"/>
  <c r="O16" i="17"/>
  <c r="N16" i="17"/>
  <c r="O15" i="17"/>
  <c r="N15" i="17"/>
  <c r="O14" i="17"/>
  <c r="N14" i="17"/>
  <c r="C12" i="17"/>
  <c r="B12" i="17"/>
  <c r="A9" i="17"/>
  <c r="F8" i="17"/>
  <c r="B6" i="17"/>
  <c r="O41" i="16"/>
  <c r="M41" i="16"/>
  <c r="M40" i="16"/>
  <c r="C40" i="16"/>
  <c r="B40" i="16"/>
  <c r="N39" i="16"/>
  <c r="L39" i="16"/>
  <c r="K39" i="16"/>
  <c r="B39" i="16"/>
  <c r="N38" i="16"/>
  <c r="L38" i="16"/>
  <c r="K38" i="16"/>
  <c r="B38" i="16"/>
  <c r="N37" i="16"/>
  <c r="L37" i="16"/>
  <c r="K37" i="16"/>
  <c r="B37" i="16"/>
  <c r="N36" i="16"/>
  <c r="L36" i="16"/>
  <c r="K36" i="16"/>
  <c r="B36" i="16"/>
  <c r="N35" i="16"/>
  <c r="L35" i="16"/>
  <c r="K35" i="16"/>
  <c r="B35" i="16"/>
  <c r="N34" i="16"/>
  <c r="L34" i="16"/>
  <c r="K34" i="16"/>
  <c r="B34" i="16"/>
  <c r="N33" i="16"/>
  <c r="L33" i="16"/>
  <c r="K33" i="16"/>
  <c r="B33" i="16"/>
  <c r="N32" i="16"/>
  <c r="L32" i="16"/>
  <c r="K32" i="16"/>
  <c r="B32" i="16"/>
  <c r="N31" i="16"/>
  <c r="L31" i="16"/>
  <c r="K31" i="16"/>
  <c r="B31" i="16"/>
  <c r="N30" i="16"/>
  <c r="L30" i="16"/>
  <c r="K30" i="16"/>
  <c r="B30" i="16"/>
  <c r="O28" i="16"/>
  <c r="N28" i="16"/>
  <c r="O27" i="16"/>
  <c r="N27" i="16"/>
  <c r="O26" i="16"/>
  <c r="N26" i="16"/>
  <c r="O25" i="16"/>
  <c r="N25" i="16"/>
  <c r="O24" i="16"/>
  <c r="N24" i="16"/>
  <c r="O23" i="16"/>
  <c r="N23" i="16"/>
  <c r="O22" i="16"/>
  <c r="N22" i="16"/>
  <c r="O21" i="16"/>
  <c r="N21" i="16"/>
  <c r="O20" i="16"/>
  <c r="N20" i="16"/>
  <c r="O19" i="16"/>
  <c r="N19" i="16"/>
  <c r="O18" i="16"/>
  <c r="N18" i="16"/>
  <c r="O17" i="16"/>
  <c r="N17" i="16"/>
  <c r="O16" i="16"/>
  <c r="N16" i="16"/>
  <c r="O15" i="16"/>
  <c r="N15" i="16"/>
  <c r="O14" i="16"/>
  <c r="N14" i="16"/>
  <c r="C12" i="16"/>
  <c r="B12" i="16"/>
  <c r="A9" i="16"/>
  <c r="F8" i="16"/>
  <c r="B6" i="16"/>
  <c r="O41" i="15"/>
  <c r="M41" i="15"/>
  <c r="M40" i="15"/>
  <c r="C40" i="15"/>
  <c r="B40" i="15"/>
  <c r="N39" i="15"/>
  <c r="L39" i="15"/>
  <c r="K39" i="15"/>
  <c r="B39" i="15"/>
  <c r="N38" i="15"/>
  <c r="L38" i="15"/>
  <c r="K38" i="15"/>
  <c r="B38" i="15"/>
  <c r="N37" i="15"/>
  <c r="L37" i="15"/>
  <c r="K37" i="15"/>
  <c r="B37" i="15"/>
  <c r="N36" i="15"/>
  <c r="L36" i="15"/>
  <c r="K36" i="15"/>
  <c r="B36" i="15"/>
  <c r="N35" i="15"/>
  <c r="L35" i="15"/>
  <c r="K35" i="15"/>
  <c r="B35" i="15"/>
  <c r="N34" i="15"/>
  <c r="L34" i="15"/>
  <c r="K34" i="15"/>
  <c r="B34" i="15"/>
  <c r="N33" i="15"/>
  <c r="L33" i="15"/>
  <c r="K33" i="15"/>
  <c r="B33" i="15"/>
  <c r="N32" i="15"/>
  <c r="L32" i="15"/>
  <c r="K32" i="15"/>
  <c r="B32" i="15"/>
  <c r="N31" i="15"/>
  <c r="L31" i="15"/>
  <c r="K31" i="15"/>
  <c r="B31" i="15"/>
  <c r="N30" i="15"/>
  <c r="L30" i="15"/>
  <c r="K30" i="15"/>
  <c r="B30" i="15"/>
  <c r="O28" i="15"/>
  <c r="N28" i="15"/>
  <c r="O27" i="15"/>
  <c r="N27" i="15"/>
  <c r="O26" i="15"/>
  <c r="N26" i="15"/>
  <c r="O25" i="15"/>
  <c r="N25" i="15"/>
  <c r="O24" i="15"/>
  <c r="N24" i="15"/>
  <c r="O23" i="15"/>
  <c r="N23" i="15"/>
  <c r="O22" i="15"/>
  <c r="N22" i="15"/>
  <c r="O21" i="15"/>
  <c r="N21" i="15"/>
  <c r="O20" i="15"/>
  <c r="N20" i="15"/>
  <c r="O19" i="15"/>
  <c r="N19" i="15"/>
  <c r="O18" i="15"/>
  <c r="N18" i="15"/>
  <c r="O17" i="15"/>
  <c r="N17" i="15"/>
  <c r="O16" i="15"/>
  <c r="N16" i="15"/>
  <c r="O15" i="15"/>
  <c r="N15" i="15"/>
  <c r="O14" i="15"/>
  <c r="N14" i="15"/>
  <c r="C12" i="15"/>
  <c r="B12" i="15"/>
  <c r="A9" i="15"/>
  <c r="F8" i="15"/>
  <c r="O41" i="14"/>
  <c r="M41" i="14"/>
  <c r="M40" i="14"/>
  <c r="C40" i="14"/>
  <c r="B40" i="14"/>
  <c r="N39" i="14"/>
  <c r="L39" i="14"/>
  <c r="K39" i="14"/>
  <c r="B39" i="14"/>
  <c r="N38" i="14"/>
  <c r="L38" i="14"/>
  <c r="K38" i="14"/>
  <c r="B38" i="14"/>
  <c r="N37" i="14"/>
  <c r="L37" i="14"/>
  <c r="K37" i="14"/>
  <c r="B37" i="14"/>
  <c r="N36" i="14"/>
  <c r="L36" i="14"/>
  <c r="K36" i="14"/>
  <c r="B36" i="14"/>
  <c r="N35" i="14"/>
  <c r="L35" i="14"/>
  <c r="K35" i="14"/>
  <c r="B35" i="14"/>
  <c r="N34" i="14"/>
  <c r="L34" i="14"/>
  <c r="K34" i="14"/>
  <c r="B34" i="14"/>
  <c r="N33" i="14"/>
  <c r="L33" i="14"/>
  <c r="K33" i="14"/>
  <c r="B33" i="14"/>
  <c r="N32" i="14"/>
  <c r="L32" i="14"/>
  <c r="K32" i="14"/>
  <c r="B32" i="14"/>
  <c r="N31" i="14"/>
  <c r="L31" i="14"/>
  <c r="K31" i="14"/>
  <c r="B31" i="14"/>
  <c r="N30" i="14"/>
  <c r="L30" i="14"/>
  <c r="K30" i="14"/>
  <c r="B30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C12" i="14"/>
  <c r="B12" i="14"/>
  <c r="A9" i="14"/>
  <c r="F8" i="14"/>
  <c r="B6" i="14"/>
  <c r="O41" i="13"/>
  <c r="M41" i="13"/>
  <c r="M40" i="13"/>
  <c r="C40" i="13"/>
  <c r="B40" i="13"/>
  <c r="N39" i="13"/>
  <c r="L39" i="13"/>
  <c r="K39" i="13"/>
  <c r="B39" i="13"/>
  <c r="N38" i="13"/>
  <c r="L38" i="13"/>
  <c r="K38" i="13"/>
  <c r="B38" i="13"/>
  <c r="N37" i="13"/>
  <c r="L37" i="13"/>
  <c r="K37" i="13"/>
  <c r="B37" i="13"/>
  <c r="N36" i="13"/>
  <c r="L36" i="13"/>
  <c r="K36" i="13"/>
  <c r="B36" i="13"/>
  <c r="N35" i="13"/>
  <c r="L35" i="13"/>
  <c r="K35" i="13"/>
  <c r="B35" i="13"/>
  <c r="N34" i="13"/>
  <c r="L34" i="13"/>
  <c r="K34" i="13"/>
  <c r="B34" i="13"/>
  <c r="N33" i="13"/>
  <c r="L33" i="13"/>
  <c r="K33" i="13"/>
  <c r="B33" i="13"/>
  <c r="N32" i="13"/>
  <c r="L32" i="13"/>
  <c r="K32" i="13"/>
  <c r="B32" i="13"/>
  <c r="N31" i="13"/>
  <c r="L31" i="13"/>
  <c r="K31" i="13"/>
  <c r="B31" i="13"/>
  <c r="N30" i="13"/>
  <c r="L30" i="13"/>
  <c r="K30" i="13"/>
  <c r="B30" i="13"/>
  <c r="O28" i="13"/>
  <c r="N28" i="13"/>
  <c r="O27" i="13"/>
  <c r="N27" i="13"/>
  <c r="O26" i="13"/>
  <c r="N26" i="13"/>
  <c r="O25" i="13"/>
  <c r="N25" i="13"/>
  <c r="O24" i="13"/>
  <c r="N24" i="13"/>
  <c r="O23" i="13"/>
  <c r="N23" i="13"/>
  <c r="O22" i="13"/>
  <c r="N22" i="13"/>
  <c r="O21" i="13"/>
  <c r="N21" i="13"/>
  <c r="O20" i="13"/>
  <c r="N20" i="13"/>
  <c r="O19" i="13"/>
  <c r="N19" i="13"/>
  <c r="O18" i="13"/>
  <c r="N18" i="13"/>
  <c r="O17" i="13"/>
  <c r="N17" i="13"/>
  <c r="O16" i="13"/>
  <c r="N16" i="13"/>
  <c r="O15" i="13"/>
  <c r="N15" i="13"/>
  <c r="O14" i="13"/>
  <c r="N14" i="13"/>
  <c r="C12" i="13"/>
  <c r="B12" i="13"/>
  <c r="A9" i="13"/>
  <c r="F8" i="13"/>
  <c r="B6" i="13"/>
  <c r="O41" i="12"/>
  <c r="M41" i="12"/>
  <c r="M40" i="12"/>
  <c r="C40" i="12"/>
  <c r="B40" i="12"/>
  <c r="N39" i="12"/>
  <c r="L39" i="12"/>
  <c r="K39" i="12"/>
  <c r="B39" i="12"/>
  <c r="N38" i="12"/>
  <c r="L38" i="12"/>
  <c r="K38" i="12"/>
  <c r="B38" i="12"/>
  <c r="N37" i="12"/>
  <c r="L37" i="12"/>
  <c r="K37" i="12"/>
  <c r="B37" i="12"/>
  <c r="N36" i="12"/>
  <c r="L36" i="12"/>
  <c r="K36" i="12"/>
  <c r="B36" i="12"/>
  <c r="N35" i="12"/>
  <c r="L35" i="12"/>
  <c r="K35" i="12"/>
  <c r="B35" i="12"/>
  <c r="N34" i="12"/>
  <c r="L34" i="12"/>
  <c r="K34" i="12"/>
  <c r="B34" i="12"/>
  <c r="N33" i="12"/>
  <c r="L33" i="12"/>
  <c r="K33" i="12"/>
  <c r="B33" i="12"/>
  <c r="N32" i="12"/>
  <c r="L32" i="12"/>
  <c r="K32" i="12"/>
  <c r="B32" i="12"/>
  <c r="N31" i="12"/>
  <c r="L31" i="12"/>
  <c r="K31" i="12"/>
  <c r="B31" i="12"/>
  <c r="N30" i="12"/>
  <c r="L30" i="12"/>
  <c r="K30" i="12"/>
  <c r="B30" i="12"/>
  <c r="O28" i="12"/>
  <c r="N28" i="12"/>
  <c r="O27" i="12"/>
  <c r="N27" i="12"/>
  <c r="O26" i="12"/>
  <c r="N26" i="12"/>
  <c r="O25" i="12"/>
  <c r="N25" i="12"/>
  <c r="O24" i="12"/>
  <c r="N24" i="12"/>
  <c r="O23" i="12"/>
  <c r="N23" i="12"/>
  <c r="O22" i="12"/>
  <c r="N22" i="12"/>
  <c r="O21" i="12"/>
  <c r="N21" i="12"/>
  <c r="O20" i="12"/>
  <c r="N20" i="12"/>
  <c r="O19" i="12"/>
  <c r="N19" i="12"/>
  <c r="O18" i="12"/>
  <c r="N18" i="12"/>
  <c r="O17" i="12"/>
  <c r="N17" i="12"/>
  <c r="O16" i="12"/>
  <c r="N16" i="12"/>
  <c r="O15" i="12"/>
  <c r="N15" i="12"/>
  <c r="O14" i="12"/>
  <c r="N14" i="12"/>
  <c r="C12" i="12"/>
  <c r="B12" i="12"/>
  <c r="A9" i="12"/>
  <c r="F8" i="12"/>
  <c r="B6" i="12"/>
  <c r="O41" i="11"/>
  <c r="M41" i="11"/>
  <c r="M40" i="11"/>
  <c r="C40" i="11"/>
  <c r="B40" i="11"/>
  <c r="N39" i="11"/>
  <c r="L39" i="11"/>
  <c r="K39" i="11"/>
  <c r="B39" i="11"/>
  <c r="N38" i="11"/>
  <c r="L38" i="11"/>
  <c r="K38" i="11"/>
  <c r="B38" i="11"/>
  <c r="N37" i="11"/>
  <c r="L37" i="11"/>
  <c r="K37" i="11"/>
  <c r="B37" i="11"/>
  <c r="N36" i="11"/>
  <c r="L36" i="11"/>
  <c r="K36" i="11"/>
  <c r="B36" i="11"/>
  <c r="N35" i="11"/>
  <c r="L35" i="11"/>
  <c r="K35" i="11"/>
  <c r="B35" i="11"/>
  <c r="N34" i="11"/>
  <c r="L34" i="11"/>
  <c r="K34" i="11"/>
  <c r="B34" i="11"/>
  <c r="N33" i="11"/>
  <c r="L33" i="11"/>
  <c r="K33" i="11"/>
  <c r="B33" i="11"/>
  <c r="N32" i="11"/>
  <c r="L32" i="11"/>
  <c r="K32" i="11"/>
  <c r="B32" i="11"/>
  <c r="N31" i="11"/>
  <c r="L31" i="11"/>
  <c r="K31" i="11"/>
  <c r="B31" i="11"/>
  <c r="N30" i="11"/>
  <c r="L30" i="11"/>
  <c r="K30" i="11"/>
  <c r="B30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C12" i="11"/>
  <c r="B12" i="11"/>
  <c r="A9" i="11"/>
  <c r="F8" i="11"/>
  <c r="B6" i="11"/>
  <c r="O40" i="21" l="1"/>
  <c r="O42" i="21" s="1"/>
  <c r="O40" i="11"/>
  <c r="O42" i="11" s="1"/>
  <c r="O40" i="12"/>
  <c r="O42" i="12" s="1"/>
  <c r="O40" i="14"/>
  <c r="O42" i="14" s="1"/>
  <c r="O40" i="15"/>
  <c r="O42" i="15" s="1"/>
  <c r="O40" i="18"/>
  <c r="O42" i="18" s="1"/>
  <c r="O40" i="19"/>
  <c r="O42" i="19" s="1"/>
  <c r="O40" i="22"/>
  <c r="O42" i="22" s="1"/>
  <c r="F8" i="22"/>
  <c r="O40" i="20"/>
  <c r="O42" i="20" s="1"/>
  <c r="O40" i="17"/>
  <c r="O42" i="17" s="1"/>
  <c r="O40" i="16"/>
  <c r="O42" i="16" s="1"/>
  <c r="O40" i="13"/>
  <c r="O42" i="13" s="1"/>
  <c r="A9" i="1" l="1"/>
  <c r="M41" i="1" l="1"/>
  <c r="M40" i="1"/>
  <c r="A1217" i="9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16" i="9"/>
  <c r="A1201" i="9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165" i="9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162" i="9"/>
  <c r="A1163" i="9" s="1"/>
  <c r="A1164" i="9" s="1"/>
  <c r="A1159" i="9"/>
  <c r="A1160" i="9" s="1"/>
  <c r="A1161" i="9" s="1"/>
  <c r="A1147" i="9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950" i="9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s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923" i="9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12" i="9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893" i="9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892" i="9"/>
  <c r="A887" i="9"/>
  <c r="A888" i="9" s="1"/>
  <c r="A889" i="9" s="1"/>
  <c r="A890" i="9" s="1"/>
  <c r="A891" i="9" s="1"/>
  <c r="A739" i="9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734" i="9"/>
  <c r="A735" i="9" s="1"/>
  <c r="A736" i="9" s="1"/>
  <c r="A737" i="9" s="1"/>
  <c r="A738" i="9" s="1"/>
  <c r="A733" i="9"/>
  <c r="A698" i="9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686" i="9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79" i="9"/>
  <c r="A680" i="9" s="1"/>
  <c r="A681" i="9" s="1"/>
  <c r="A682" i="9" s="1"/>
  <c r="A683" i="9" s="1"/>
  <c r="A684" i="9" s="1"/>
  <c r="A685" i="9" s="1"/>
  <c r="A678" i="9"/>
  <c r="A664" i="9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36" i="9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34" i="9"/>
  <c r="A635" i="9" s="1"/>
  <c r="A542" i="9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541" i="9"/>
  <c r="A540" i="9"/>
  <c r="A526" i="9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23" i="9"/>
  <c r="A524" i="9" s="1"/>
  <c r="A525" i="9" s="1"/>
  <c r="A518" i="9"/>
  <c r="A519" i="9" s="1"/>
  <c r="A520" i="9" s="1"/>
  <c r="A521" i="9" s="1"/>
  <c r="A522" i="9" s="1"/>
  <c r="A517" i="9"/>
  <c r="A513" i="9"/>
  <c r="A514" i="9" s="1"/>
  <c r="A515" i="9" s="1"/>
  <c r="A516" i="9" s="1"/>
  <c r="A512" i="9"/>
  <c r="A377" i="9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375" i="9"/>
  <c r="A376" i="9" s="1"/>
  <c r="A374" i="9"/>
  <c r="A373" i="9"/>
  <c r="A370" i="9"/>
  <c r="A371" i="9" s="1"/>
  <c r="A372" i="9" s="1"/>
  <c r="A355" i="9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47" i="9"/>
  <c r="A348" i="9" s="1"/>
  <c r="A349" i="9" s="1"/>
  <c r="A350" i="9" s="1"/>
  <c r="A351" i="9" s="1"/>
  <c r="A352" i="9" s="1"/>
  <c r="A353" i="9" s="1"/>
  <c r="A354" i="9" s="1"/>
  <c r="A346" i="9"/>
  <c r="A342" i="9"/>
  <c r="A343" i="9" s="1"/>
  <c r="A344" i="9" s="1"/>
  <c r="A345" i="9" s="1"/>
  <c r="A341" i="9"/>
  <c r="A306" i="9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294" i="9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293" i="9"/>
  <c r="A278" i="9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47" i="9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42" i="9"/>
  <c r="A43" i="9" s="1"/>
  <c r="A44" i="9" s="1"/>
  <c r="A45" i="9" s="1"/>
  <c r="A46" i="9" s="1"/>
  <c r="A38" i="9"/>
  <c r="A39" i="9" s="1"/>
  <c r="A40" i="9" s="1"/>
  <c r="A41" i="9" s="1"/>
  <c r="A35" i="9"/>
  <c r="A36" i="9" s="1"/>
  <c r="A37" i="9" s="1"/>
  <c r="A25" i="9"/>
  <c r="A26" i="9" s="1"/>
  <c r="A27" i="9" s="1"/>
  <c r="A28" i="9" s="1"/>
  <c r="A29" i="9" s="1"/>
  <c r="A30" i="9" s="1"/>
  <c r="A31" i="9" s="1"/>
  <c r="A32" i="9" s="1"/>
  <c r="A33" i="9" s="1"/>
  <c r="A34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7" i="9"/>
  <c r="A8" i="9" s="1"/>
  <c r="A9" i="9" s="1"/>
  <c r="A6" i="9"/>
  <c r="A2" i="9"/>
  <c r="A3" i="9" s="1"/>
  <c r="A4" i="9" s="1"/>
  <c r="A5" i="9" s="1"/>
  <c r="E116" i="5" l="1"/>
  <c r="E115" i="5"/>
  <c r="E114" i="5"/>
  <c r="E113" i="5"/>
  <c r="E112" i="5"/>
  <c r="E93" i="5"/>
  <c r="E94" i="5"/>
  <c r="E95" i="5"/>
  <c r="E96" i="5"/>
  <c r="E92" i="5"/>
  <c r="D202" i="5"/>
  <c r="D203" i="5"/>
  <c r="D204" i="5"/>
  <c r="D205" i="5"/>
  <c r="D206" i="5"/>
  <c r="D207" i="5"/>
  <c r="D208" i="5"/>
  <c r="N31" i="1"/>
  <c r="N32" i="1"/>
  <c r="N33" i="1"/>
  <c r="N34" i="1"/>
  <c r="N35" i="1"/>
  <c r="N36" i="1"/>
  <c r="N37" i="1"/>
  <c r="N38" i="1"/>
  <c r="N39" i="1"/>
  <c r="N30" i="1"/>
  <c r="B39" i="1"/>
  <c r="B38" i="1"/>
  <c r="B37" i="1"/>
  <c r="B36" i="1"/>
  <c r="B35" i="1"/>
  <c r="B34" i="1"/>
  <c r="B33" i="1"/>
  <c r="B32" i="1"/>
  <c r="B31" i="1"/>
  <c r="B30" i="1"/>
  <c r="K30" i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L31" i="1"/>
  <c r="L32" i="1"/>
  <c r="L33" i="1"/>
  <c r="L34" i="1"/>
  <c r="L35" i="1"/>
  <c r="L36" i="1"/>
  <c r="L37" i="1"/>
  <c r="L38" i="1"/>
  <c r="L39" i="1"/>
  <c r="L30" i="1"/>
  <c r="K31" i="1"/>
  <c r="K32" i="1"/>
  <c r="K33" i="1"/>
  <c r="K34" i="1"/>
  <c r="K35" i="1"/>
  <c r="K36" i="1"/>
  <c r="K37" i="1"/>
  <c r="K38" i="1"/>
  <c r="K39" i="1"/>
  <c r="C40" i="1"/>
  <c r="C12" i="1" s="1"/>
  <c r="B40" i="1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O14" i="27" s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2" i="6"/>
  <c r="K23" i="6"/>
  <c r="K24" i="6"/>
  <c r="K2" i="6"/>
  <c r="O40" i="27" l="1"/>
  <c r="O42" i="27" s="1"/>
  <c r="O23" i="1"/>
  <c r="O41" i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3" i="5"/>
  <c r="D4" i="5"/>
  <c r="D5" i="5"/>
  <c r="D6" i="5"/>
  <c r="J2" i="6"/>
  <c r="O27" i="1" s="1"/>
  <c r="O24" i="1" l="1"/>
  <c r="N16" i="1"/>
  <c r="N20" i="1"/>
  <c r="N24" i="1"/>
  <c r="N28" i="1"/>
  <c r="N17" i="1"/>
  <c r="N21" i="1"/>
  <c r="N25" i="1"/>
  <c r="N14" i="1"/>
  <c r="O15" i="1"/>
  <c r="O25" i="1"/>
  <c r="O16" i="1"/>
  <c r="O14" i="1"/>
  <c r="O17" i="1"/>
  <c r="N18" i="1"/>
  <c r="N22" i="1"/>
  <c r="N26" i="1"/>
  <c r="N15" i="1"/>
  <c r="N19" i="1"/>
  <c r="N23" i="1"/>
  <c r="N27" i="1"/>
  <c r="O21" i="1"/>
  <c r="O22" i="1"/>
  <c r="O28" i="1"/>
  <c r="O20" i="1"/>
  <c r="O26" i="1"/>
  <c r="O19" i="1"/>
  <c r="O18" i="1"/>
  <c r="A13" i="2"/>
  <c r="A12" i="2"/>
  <c r="A11" i="2"/>
  <c r="A10" i="2"/>
  <c r="A9" i="2"/>
  <c r="A8" i="2"/>
  <c r="A7" i="2"/>
  <c r="A6" i="2"/>
  <c r="O40" i="1" l="1"/>
  <c r="O42" i="1" s="1"/>
  <c r="D2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B8" i="27" l="1"/>
  <c r="B9" i="26"/>
  <c r="B7" i="26"/>
  <c r="B9" i="27"/>
  <c r="B8" i="26"/>
  <c r="B7" i="27"/>
  <c r="B8" i="24"/>
  <c r="B9" i="25"/>
  <c r="B9" i="24"/>
  <c r="B7" i="23"/>
  <c r="B8" i="25"/>
  <c r="B7" i="24"/>
  <c r="B9" i="23"/>
  <c r="B7" i="25"/>
  <c r="B8" i="23"/>
  <c r="B8" i="18"/>
  <c r="B8" i="14"/>
  <c r="B8" i="12"/>
  <c r="B8" i="15"/>
  <c r="B7" i="22"/>
  <c r="B8" i="17"/>
  <c r="B8" i="13"/>
  <c r="B8" i="20"/>
  <c r="B8" i="16"/>
  <c r="B8" i="19"/>
  <c r="B7" i="11"/>
  <c r="B9" i="16"/>
  <c r="B9" i="20"/>
  <c r="B9" i="14"/>
  <c r="B9" i="15"/>
  <c r="B8" i="21"/>
  <c r="B7" i="18"/>
  <c r="B7" i="15"/>
  <c r="B7" i="17"/>
  <c r="B9" i="13"/>
  <c r="B9" i="18"/>
  <c r="B9" i="19"/>
  <c r="B7" i="21"/>
  <c r="B7" i="16"/>
  <c r="B7" i="14"/>
  <c r="B7" i="12"/>
  <c r="B9" i="11"/>
  <c r="B9" i="17"/>
  <c r="B9" i="21"/>
  <c r="B9" i="12"/>
  <c r="B7" i="20"/>
  <c r="B7" i="19"/>
  <c r="B7" i="13"/>
  <c r="B8" i="11"/>
  <c r="B9" i="22"/>
  <c r="B8" i="22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P15" i="26" l="1"/>
  <c r="P22" i="26"/>
  <c r="P34" i="26"/>
  <c r="P33" i="26"/>
  <c r="P18" i="26"/>
  <c r="P27" i="26"/>
  <c r="P25" i="26"/>
  <c r="P37" i="26"/>
  <c r="P24" i="26"/>
  <c r="P26" i="26"/>
  <c r="P36" i="26"/>
  <c r="P21" i="26"/>
  <c r="P31" i="26"/>
  <c r="P28" i="26"/>
  <c r="P38" i="26"/>
  <c r="P39" i="26"/>
  <c r="P14" i="26"/>
  <c r="P35" i="26"/>
  <c r="P20" i="26"/>
  <c r="P30" i="26"/>
  <c r="P32" i="26"/>
  <c r="P16" i="26"/>
  <c r="P23" i="26"/>
  <c r="P17" i="26"/>
  <c r="P19" i="26"/>
  <c r="P38" i="27"/>
  <c r="P25" i="27"/>
  <c r="P35" i="27"/>
  <c r="P17" i="27"/>
  <c r="P22" i="27"/>
  <c r="P15" i="27"/>
  <c r="P30" i="27"/>
  <c r="P24" i="27"/>
  <c r="P34" i="27"/>
  <c r="P20" i="27"/>
  <c r="P27" i="27"/>
  <c r="P31" i="27"/>
  <c r="P36" i="27"/>
  <c r="P16" i="27"/>
  <c r="P19" i="27"/>
  <c r="P39" i="27"/>
  <c r="P32" i="27"/>
  <c r="P37" i="27"/>
  <c r="P18" i="27"/>
  <c r="P26" i="27"/>
  <c r="P23" i="27"/>
  <c r="P21" i="27"/>
  <c r="P33" i="27"/>
  <c r="P28" i="27"/>
  <c r="P14" i="27"/>
  <c r="P34" i="23"/>
  <c r="P30" i="23"/>
  <c r="P23" i="23"/>
  <c r="P22" i="23"/>
  <c r="P39" i="23"/>
  <c r="P35" i="23"/>
  <c r="P20" i="23"/>
  <c r="P14" i="23"/>
  <c r="P24" i="23"/>
  <c r="P28" i="23"/>
  <c r="P26" i="23"/>
  <c r="P31" i="23"/>
  <c r="P36" i="23"/>
  <c r="P38" i="23"/>
  <c r="P21" i="23"/>
  <c r="P37" i="23"/>
  <c r="P33" i="23"/>
  <c r="P16" i="23"/>
  <c r="P19" i="23"/>
  <c r="P25" i="23"/>
  <c r="P15" i="23"/>
  <c r="P27" i="23"/>
  <c r="P32" i="23"/>
  <c r="P18" i="23"/>
  <c r="P17" i="23"/>
  <c r="P14" i="25"/>
  <c r="P36" i="25"/>
  <c r="P15" i="25"/>
  <c r="P30" i="25"/>
  <c r="P38" i="25"/>
  <c r="P24" i="25"/>
  <c r="P20" i="25"/>
  <c r="P26" i="25"/>
  <c r="P33" i="25"/>
  <c r="P32" i="25"/>
  <c r="P19" i="25"/>
  <c r="P31" i="25"/>
  <c r="P39" i="25"/>
  <c r="P28" i="25"/>
  <c r="P18" i="25"/>
  <c r="P37" i="25"/>
  <c r="P17" i="25"/>
  <c r="P35" i="25"/>
  <c r="P22" i="25"/>
  <c r="P25" i="25"/>
  <c r="P21" i="25"/>
  <c r="P23" i="25"/>
  <c r="P34" i="25"/>
  <c r="P16" i="25"/>
  <c r="P27" i="25"/>
  <c r="P14" i="24"/>
  <c r="P21" i="24"/>
  <c r="P15" i="24"/>
  <c r="P30" i="24"/>
  <c r="P38" i="24"/>
  <c r="P24" i="24"/>
  <c r="P25" i="24"/>
  <c r="P20" i="24"/>
  <c r="P26" i="24"/>
  <c r="P36" i="24"/>
  <c r="P37" i="24"/>
  <c r="P19" i="24"/>
  <c r="P31" i="24"/>
  <c r="P39" i="24"/>
  <c r="P28" i="24"/>
  <c r="P35" i="24"/>
  <c r="P22" i="24"/>
  <c r="P32" i="24"/>
  <c r="P33" i="24"/>
  <c r="P23" i="24"/>
  <c r="P34" i="24"/>
  <c r="P16" i="24"/>
  <c r="P18" i="24"/>
  <c r="P17" i="24"/>
  <c r="P27" i="24"/>
  <c r="P36" i="22"/>
  <c r="P14" i="22"/>
  <c r="P17" i="22"/>
  <c r="P24" i="22"/>
  <c r="P15" i="22"/>
  <c r="P23" i="22"/>
  <c r="P35" i="22"/>
  <c r="P37" i="22"/>
  <c r="P21" i="22"/>
  <c r="P18" i="22"/>
  <c r="P34" i="22"/>
  <c r="P28" i="22"/>
  <c r="P19" i="22"/>
  <c r="P16" i="22"/>
  <c r="P39" i="22"/>
  <c r="P33" i="22"/>
  <c r="P31" i="22"/>
  <c r="P25" i="22"/>
  <c r="P20" i="22"/>
  <c r="P38" i="22"/>
  <c r="P32" i="22"/>
  <c r="P22" i="22"/>
  <c r="P26" i="22"/>
  <c r="P27" i="22"/>
  <c r="P30" i="22"/>
  <c r="P30" i="21"/>
  <c r="P17" i="21"/>
  <c r="P16" i="21"/>
  <c r="P27" i="21"/>
  <c r="P14" i="21"/>
  <c r="P28" i="21"/>
  <c r="P39" i="21"/>
  <c r="P21" i="21"/>
  <c r="P20" i="21"/>
  <c r="P15" i="21"/>
  <c r="P24" i="21"/>
  <c r="P32" i="21"/>
  <c r="P26" i="21"/>
  <c r="P23" i="21"/>
  <c r="P38" i="21"/>
  <c r="P25" i="21"/>
  <c r="P19" i="21"/>
  <c r="P36" i="21"/>
  <c r="P34" i="21"/>
  <c r="P35" i="21"/>
  <c r="P31" i="21"/>
  <c r="P37" i="21"/>
  <c r="P33" i="21"/>
  <c r="P18" i="21"/>
  <c r="P22" i="21"/>
  <c r="P34" i="15"/>
  <c r="P25" i="15"/>
  <c r="P18" i="15"/>
  <c r="P26" i="15"/>
  <c r="P21" i="15"/>
  <c r="P14" i="15"/>
  <c r="P30" i="15"/>
  <c r="P33" i="15"/>
  <c r="P20" i="15"/>
  <c r="P28" i="15"/>
  <c r="P32" i="15"/>
  <c r="P19" i="15"/>
  <c r="P31" i="15"/>
  <c r="P15" i="15"/>
  <c r="P16" i="15"/>
  <c r="P38" i="15"/>
  <c r="P36" i="15"/>
  <c r="P22" i="15"/>
  <c r="P37" i="15"/>
  <c r="P27" i="15"/>
  <c r="P35" i="15"/>
  <c r="P23" i="15"/>
  <c r="P17" i="15"/>
  <c r="P24" i="15"/>
  <c r="P39" i="15"/>
  <c r="P35" i="13"/>
  <c r="P18" i="13"/>
  <c r="P20" i="13"/>
  <c r="P17" i="13"/>
  <c r="P33" i="13"/>
  <c r="P27" i="13"/>
  <c r="P39" i="13"/>
  <c r="P23" i="13"/>
  <c r="P19" i="13"/>
  <c r="P24" i="13"/>
  <c r="P14" i="13"/>
  <c r="P26" i="13"/>
  <c r="P21" i="13"/>
  <c r="P36" i="13"/>
  <c r="P30" i="13"/>
  <c r="P31" i="13"/>
  <c r="P28" i="13"/>
  <c r="P16" i="13"/>
  <c r="P32" i="13"/>
  <c r="P15" i="13"/>
  <c r="P22" i="13"/>
  <c r="P25" i="13"/>
  <c r="P37" i="13"/>
  <c r="P34" i="13"/>
  <c r="P38" i="13"/>
  <c r="P31" i="12"/>
  <c r="P33" i="12"/>
  <c r="P17" i="12"/>
  <c r="P37" i="12"/>
  <c r="P20" i="12"/>
  <c r="P28" i="12"/>
  <c r="P30" i="12"/>
  <c r="P39" i="12"/>
  <c r="P38" i="12"/>
  <c r="P26" i="12"/>
  <c r="P23" i="12"/>
  <c r="P25" i="12"/>
  <c r="P22" i="12"/>
  <c r="P34" i="12"/>
  <c r="P18" i="12"/>
  <c r="P27" i="12"/>
  <c r="P32" i="12"/>
  <c r="P16" i="12"/>
  <c r="P24" i="12"/>
  <c r="P19" i="12"/>
  <c r="P14" i="12"/>
  <c r="P15" i="12"/>
  <c r="P21" i="12"/>
  <c r="P36" i="12"/>
  <c r="P35" i="12"/>
  <c r="P39" i="20"/>
  <c r="P17" i="20"/>
  <c r="P33" i="20"/>
  <c r="P16" i="20"/>
  <c r="P24" i="20"/>
  <c r="P23" i="20"/>
  <c r="P35" i="20"/>
  <c r="P27" i="20"/>
  <c r="P22" i="20"/>
  <c r="P31" i="20"/>
  <c r="P21" i="20"/>
  <c r="P36" i="20"/>
  <c r="P18" i="20"/>
  <c r="P26" i="20"/>
  <c r="P34" i="20"/>
  <c r="P30" i="20"/>
  <c r="P32" i="20"/>
  <c r="P14" i="20"/>
  <c r="P15" i="20"/>
  <c r="P19" i="20"/>
  <c r="P25" i="20"/>
  <c r="P37" i="20"/>
  <c r="P20" i="20"/>
  <c r="P28" i="20"/>
  <c r="P38" i="20"/>
  <c r="P31" i="11"/>
  <c r="P14" i="11"/>
  <c r="P24" i="11"/>
  <c r="P25" i="11"/>
  <c r="P38" i="11"/>
  <c r="P36" i="11"/>
  <c r="P20" i="11"/>
  <c r="P23" i="11"/>
  <c r="P18" i="11"/>
  <c r="P32" i="11"/>
  <c r="P15" i="11"/>
  <c r="P26" i="11"/>
  <c r="P37" i="11"/>
  <c r="P27" i="11"/>
  <c r="P19" i="11"/>
  <c r="P35" i="11"/>
  <c r="P21" i="11"/>
  <c r="P22" i="11"/>
  <c r="P33" i="11"/>
  <c r="P16" i="11"/>
  <c r="P39" i="11"/>
  <c r="P34" i="11"/>
  <c r="P30" i="11"/>
  <c r="P28" i="11"/>
  <c r="P17" i="11"/>
  <c r="P31" i="19"/>
  <c r="P33" i="19"/>
  <c r="P22" i="19"/>
  <c r="P14" i="19"/>
  <c r="P35" i="19"/>
  <c r="P34" i="19"/>
  <c r="P20" i="19"/>
  <c r="P30" i="19"/>
  <c r="P36" i="19"/>
  <c r="P16" i="19"/>
  <c r="P24" i="19"/>
  <c r="P23" i="19"/>
  <c r="P39" i="19"/>
  <c r="P17" i="19"/>
  <c r="P15" i="19"/>
  <c r="P21" i="19"/>
  <c r="P37" i="19"/>
  <c r="P18" i="19"/>
  <c r="P26" i="19"/>
  <c r="P19" i="19"/>
  <c r="P27" i="19"/>
  <c r="P25" i="19"/>
  <c r="P32" i="19"/>
  <c r="P28" i="19"/>
  <c r="P38" i="19"/>
  <c r="P38" i="17"/>
  <c r="P28" i="17"/>
  <c r="P25" i="17"/>
  <c r="P37" i="17"/>
  <c r="P15" i="17"/>
  <c r="P35" i="17"/>
  <c r="P23" i="17"/>
  <c r="P16" i="17"/>
  <c r="P32" i="17"/>
  <c r="P19" i="17"/>
  <c r="P39" i="17"/>
  <c r="P30" i="17"/>
  <c r="P26" i="17"/>
  <c r="P36" i="17"/>
  <c r="P14" i="17"/>
  <c r="P20" i="17"/>
  <c r="P18" i="17"/>
  <c r="P17" i="17"/>
  <c r="P33" i="17"/>
  <c r="P27" i="17"/>
  <c r="P34" i="17"/>
  <c r="P24" i="17"/>
  <c r="P22" i="17"/>
  <c r="P21" i="17"/>
  <c r="P31" i="17"/>
  <c r="P39" i="14"/>
  <c r="P16" i="14"/>
  <c r="P32" i="14"/>
  <c r="P15" i="14"/>
  <c r="P35" i="14"/>
  <c r="P34" i="14"/>
  <c r="P22" i="14"/>
  <c r="P20" i="14"/>
  <c r="P17" i="14"/>
  <c r="P33" i="14"/>
  <c r="P19" i="14"/>
  <c r="P38" i="14"/>
  <c r="P25" i="14"/>
  <c r="P31" i="14"/>
  <c r="P26" i="14"/>
  <c r="P18" i="14"/>
  <c r="P24" i="14"/>
  <c r="P21" i="14"/>
  <c r="P36" i="14"/>
  <c r="P27" i="14"/>
  <c r="P23" i="14"/>
  <c r="P14" i="14"/>
  <c r="P28" i="14"/>
  <c r="P37" i="14"/>
  <c r="P30" i="14"/>
  <c r="P35" i="16"/>
  <c r="P33" i="16"/>
  <c r="P14" i="16"/>
  <c r="P22" i="16"/>
  <c r="P15" i="16"/>
  <c r="P31" i="16"/>
  <c r="P30" i="16"/>
  <c r="P20" i="16"/>
  <c r="P21" i="16"/>
  <c r="P36" i="16"/>
  <c r="P17" i="16"/>
  <c r="P16" i="16"/>
  <c r="P24" i="16"/>
  <c r="P19" i="16"/>
  <c r="P32" i="16"/>
  <c r="P28" i="16"/>
  <c r="P27" i="16"/>
  <c r="P25" i="16"/>
  <c r="P37" i="16"/>
  <c r="P18" i="16"/>
  <c r="P26" i="16"/>
  <c r="P34" i="16"/>
  <c r="P23" i="16"/>
  <c r="P39" i="16"/>
  <c r="P38" i="16"/>
  <c r="P39" i="18"/>
  <c r="P18" i="18"/>
  <c r="P26" i="18"/>
  <c r="P17" i="18"/>
  <c r="P33" i="18"/>
  <c r="P34" i="18"/>
  <c r="P35" i="18"/>
  <c r="P20" i="18"/>
  <c r="P28" i="18"/>
  <c r="P21" i="18"/>
  <c r="P36" i="18"/>
  <c r="P15" i="18"/>
  <c r="P38" i="18"/>
  <c r="P19" i="18"/>
  <c r="P16" i="18"/>
  <c r="P24" i="18"/>
  <c r="P14" i="18"/>
  <c r="P22" i="18"/>
  <c r="P25" i="18"/>
  <c r="P37" i="18"/>
  <c r="P23" i="18"/>
  <c r="P31" i="18"/>
  <c r="P27" i="18"/>
  <c r="P32" i="18"/>
  <c r="P30" i="18"/>
  <c r="B6" i="1"/>
  <c r="B7" i="1" s="1"/>
  <c r="P41" i="26" l="1"/>
  <c r="P41" i="27"/>
  <c r="P40" i="27"/>
  <c r="P42" i="27" s="1"/>
  <c r="F7" i="27" s="1"/>
  <c r="F9" i="27" s="1"/>
  <c r="P40" i="26"/>
  <c r="P42" i="26" s="1"/>
  <c r="F7" i="26" s="1"/>
  <c r="F9" i="26" s="1"/>
  <c r="P40" i="24"/>
  <c r="P42" i="24" s="1"/>
  <c r="F7" i="24" s="1"/>
  <c r="F9" i="24" s="1"/>
  <c r="P41" i="24"/>
  <c r="P40" i="25"/>
  <c r="P42" i="25" s="1"/>
  <c r="F7" i="25" s="1"/>
  <c r="F9" i="25" s="1"/>
  <c r="P41" i="23"/>
  <c r="P40" i="23"/>
  <c r="P42" i="23" s="1"/>
  <c r="F7" i="23" s="1"/>
  <c r="F9" i="23" s="1"/>
  <c r="P41" i="25"/>
  <c r="P41" i="18"/>
  <c r="P41" i="17"/>
  <c r="P40" i="18"/>
  <c r="P42" i="18" s="1"/>
  <c r="F7" i="18" s="1"/>
  <c r="F9" i="18" s="1"/>
  <c r="P40" i="11"/>
  <c r="P42" i="11" s="1"/>
  <c r="F7" i="11" s="1"/>
  <c r="F9" i="11" s="1"/>
  <c r="P40" i="15"/>
  <c r="P42" i="15" s="1"/>
  <c r="F7" i="15" s="1"/>
  <c r="F9" i="15" s="1"/>
  <c r="P40" i="14"/>
  <c r="P42" i="14" s="1"/>
  <c r="F7" i="14" s="1"/>
  <c r="F9" i="14" s="1"/>
  <c r="P40" i="17"/>
  <c r="P42" i="17" s="1"/>
  <c r="F7" i="17" s="1"/>
  <c r="F9" i="17" s="1"/>
  <c r="P41" i="19"/>
  <c r="P40" i="19"/>
  <c r="P42" i="19" s="1"/>
  <c r="F7" i="19" s="1"/>
  <c r="F9" i="19" s="1"/>
  <c r="P40" i="20"/>
  <c r="P42" i="20" s="1"/>
  <c r="F7" i="20" s="1"/>
  <c r="F9" i="20" s="1"/>
  <c r="P41" i="12"/>
  <c r="P41" i="14"/>
  <c r="P41" i="13"/>
  <c r="P40" i="13"/>
  <c r="P42" i="13" s="1"/>
  <c r="F7" i="13" s="1"/>
  <c r="F9" i="13" s="1"/>
  <c r="P40" i="21"/>
  <c r="P42" i="21" s="1"/>
  <c r="F7" i="21" s="1"/>
  <c r="F9" i="21" s="1"/>
  <c r="P41" i="21"/>
  <c r="P40" i="22"/>
  <c r="P42" i="22" s="1"/>
  <c r="F7" i="22" s="1"/>
  <c r="F9" i="22" s="1"/>
  <c r="P41" i="16"/>
  <c r="P40" i="16"/>
  <c r="P42" i="16" s="1"/>
  <c r="F7" i="16" s="1"/>
  <c r="F9" i="16" s="1"/>
  <c r="P41" i="11"/>
  <c r="P41" i="20"/>
  <c r="P40" i="12"/>
  <c r="P42" i="12" s="1"/>
  <c r="F7" i="12" s="1"/>
  <c r="F9" i="12" s="1"/>
  <c r="P41" i="15"/>
  <c r="P41" i="22"/>
  <c r="B9" i="1"/>
  <c r="B8" i="1"/>
  <c r="P14" i="1" l="1"/>
  <c r="P37" i="1"/>
  <c r="P33" i="1"/>
  <c r="P36" i="1"/>
  <c r="P31" i="1"/>
  <c r="P32" i="1"/>
  <c r="P38" i="1"/>
  <c r="P39" i="1"/>
  <c r="P34" i="1"/>
  <c r="P30" i="1"/>
  <c r="P35" i="1"/>
  <c r="P27" i="1"/>
  <c r="P25" i="1"/>
  <c r="P28" i="1"/>
  <c r="P26" i="1"/>
  <c r="P24" i="1"/>
  <c r="P15" i="1"/>
  <c r="P22" i="1"/>
  <c r="P20" i="1"/>
  <c r="P19" i="1"/>
  <c r="P17" i="1"/>
  <c r="P23" i="1"/>
  <c r="P21" i="1"/>
  <c r="P18" i="1"/>
  <c r="P16" i="1"/>
  <c r="P41" i="1" l="1"/>
  <c r="P40" i="1"/>
  <c r="P42" i="1" s="1"/>
  <c r="F7" i="1" s="1"/>
  <c r="F9" i="1" s="1"/>
  <c r="B12" i="1"/>
  <c r="F8" i="1" l="1"/>
</calcChain>
</file>

<file path=xl/sharedStrings.xml><?xml version="1.0" encoding="utf-8"?>
<sst xmlns="http://schemas.openxmlformats.org/spreadsheetml/2006/main" count="8985" uniqueCount="2056">
  <si>
    <t>PU</t>
  </si>
  <si>
    <t>MC</t>
  </si>
  <si>
    <t>AN</t>
  </si>
  <si>
    <t>AP</t>
  </si>
  <si>
    <t>FM</t>
  </si>
  <si>
    <t>Province</t>
  </si>
  <si>
    <t>Altra</t>
  </si>
  <si>
    <t>Bacino</t>
  </si>
  <si>
    <t>% contrib.</t>
  </si>
  <si>
    <t>Spesa max</t>
  </si>
  <si>
    <t>Lmin</t>
  </si>
  <si>
    <t>Lmax</t>
  </si>
  <si>
    <t>Alim</t>
  </si>
  <si>
    <t>K1</t>
  </si>
  <si>
    <t>Massimale</t>
  </si>
  <si>
    <t>Mezzi di lunghezza da 12,31 mt. a 14,00 mt. (2 assi)</t>
  </si>
  <si>
    <t>Mezzi di lunghezza da 12,31 mt. a 14,00 mt. (3 assi)</t>
  </si>
  <si>
    <t>Mezzi a due piani</t>
  </si>
  <si>
    <t>Mezzi di lunghezza da 10,01 mt. a 11,00 mt.</t>
  </si>
  <si>
    <t>Mezzi di lunghezza da 11,01 mt. a 12,30 mt.</t>
  </si>
  <si>
    <t>Mezzi di lunghezza da 14,01 mt. a 15,00 mt.</t>
  </si>
  <si>
    <t>Mezzi autosnodati di lunghezza circa 18,00 mt.</t>
  </si>
  <si>
    <t>Filobus di lunghezza circa 12 mt</t>
  </si>
  <si>
    <t>Filobus autosnodati di lunghezza circa 18 mt</t>
  </si>
  <si>
    <t>3b</t>
  </si>
  <si>
    <t>Mezzi di lunghezza da 7,70 mt. a 8,30 mt. con motore anteriore</t>
  </si>
  <si>
    <t>Mezzi di lunghezza da 5,00 mt. a 6,29 mt.</t>
  </si>
  <si>
    <t>Mezzi di lunghezza da 6,30 mt. a 7,69 mt.</t>
  </si>
  <si>
    <t>3a</t>
  </si>
  <si>
    <t>Mezzi di lunghezza da 7,70 mt. a 8,30 mt. con motore posteriore</t>
  </si>
  <si>
    <t>Mezzi di lunghezza da 10,01 mt. a 11,00 mt. pianale ribassato</t>
  </si>
  <si>
    <t>Mezzi di lunghezza da 11,01 a 12,60 mt. pianale ribassato</t>
  </si>
  <si>
    <t>13b</t>
  </si>
  <si>
    <t>Mezzi di lunghezza da 7,70 mt. a 8,30 mt. alimentazione a metano con motore anteriore</t>
  </si>
  <si>
    <t>13a</t>
  </si>
  <si>
    <t>Mezzi di lunghezza da 7,70 mt. a 8,30 mt. alimentazione a metano con motore posteriore</t>
  </si>
  <si>
    <t>Fonte</t>
  </si>
  <si>
    <t>Anno</t>
  </si>
  <si>
    <t>K2</t>
  </si>
  <si>
    <t>Annualità</t>
  </si>
  <si>
    <t>% contribuzione sul costo d'acquisto</t>
  </si>
  <si>
    <t>% contribuzione</t>
  </si>
  <si>
    <t>Azienda beneficiaria</t>
  </si>
  <si>
    <t>Contributo unitario</t>
  </si>
  <si>
    <t>Utilizzo</t>
  </si>
  <si>
    <t>Gasolio</t>
  </si>
  <si>
    <t>Metano</t>
  </si>
  <si>
    <t>Completamento organico (1=si;0=no)</t>
  </si>
  <si>
    <t>Sostituzione mezzo (1=si;0=no)</t>
  </si>
  <si>
    <t>Targa mezzo da sostituire</t>
  </si>
  <si>
    <t>Ambito territoriale</t>
  </si>
  <si>
    <t>Fonte di finanziamento</t>
  </si>
  <si>
    <t>Autolinee CROGNALETTI S.R.L. (Jesi)</t>
  </si>
  <si>
    <t>CONEROBUS S.P.A.</t>
  </si>
  <si>
    <t>Autolinee RENI S.R.L.</t>
  </si>
  <si>
    <t>Soc. Trasporti F.lli BUCCI S.R.L.</t>
  </si>
  <si>
    <t>S.A.C.S.A. S.R.L. (Soc. An. Cuprense Serv. Automob.)</t>
  </si>
  <si>
    <t>Autolinee BRAMUCCI S.A.S.</t>
  </si>
  <si>
    <t>2017 - Q - Vettori_TPL</t>
  </si>
  <si>
    <t>azd_Denominazione</t>
  </si>
  <si>
    <t>AUTOSERVIZI SASSOFERRATO S.R.L.</t>
  </si>
  <si>
    <t>Legenda:</t>
  </si>
  <si>
    <t>Espletamento gara</t>
  </si>
  <si>
    <t>Stipula contratto</t>
  </si>
  <si>
    <t>Completamento fornitura</t>
  </si>
  <si>
    <t>CON.TR.A.M. S.P.A. (Cons. Trasporti Alto Maceratese)</t>
  </si>
  <si>
    <t>S.A.P. S.R.L. (Società Automob. Potentina)</t>
  </si>
  <si>
    <t>Autolinee VITALI S.R.L. (PU)</t>
  </si>
  <si>
    <t>-</t>
  </si>
  <si>
    <t>Autolinee VITALI S.R.L. (AN)</t>
  </si>
  <si>
    <t>Autolinee F.lli BONFINI</t>
  </si>
  <si>
    <t>AUTOSERVIZI MASSI S.N.C.</t>
  </si>
  <si>
    <t>MADE BUS S.R.L.</t>
  </si>
  <si>
    <t>SANTINI BUS S.R.L.</t>
  </si>
  <si>
    <t>Senesi Offida s.r.l.</t>
  </si>
  <si>
    <t>SPALAZZI TOMMASO</t>
  </si>
  <si>
    <t>START S.P.A.</t>
  </si>
  <si>
    <t>Autolinee CIUCCARELLI ELMORE &amp; ITALO snc</t>
  </si>
  <si>
    <t>AUTOLINEE VIRGILIO srl</t>
  </si>
  <si>
    <t>AUTOSERVIZI PIERGALLINI RENZO &amp; C. s.n.c.</t>
  </si>
  <si>
    <t>AUTOSERVIZI PORTESI S.R.L.</t>
  </si>
  <si>
    <t>S.A.M. S.R.L. (Serv. Automobilistico Montegranaro)</t>
  </si>
  <si>
    <t>S.T.E.A.T. S.P.A.</t>
  </si>
  <si>
    <t>SENESI FILIPPO</t>
  </si>
  <si>
    <t>A.P.M. s.p.a. (AZIENDA PLURISERVIZI MACERATA)</t>
  </si>
  <si>
    <t>A.S.S.M. S.P.A. (Azienda Speciale Servizi Municipal.)</t>
  </si>
  <si>
    <t>A.T.A.C. S.P.A.</t>
  </si>
  <si>
    <t>S.A.M. di MENICHELLI &amp; C.</t>
  </si>
  <si>
    <t>S.A.S.A. 2 S.p.A.</t>
  </si>
  <si>
    <t>S.A.S.P. S.R.L. (SOCIETA' SANTANGIOLESE PENNESE )</t>
  </si>
  <si>
    <t>A.M.I. S.P.A. (Azienda per la mobilità integrata e trasporti)</t>
  </si>
  <si>
    <t>Autolinee BALDELLI S.R.L.</t>
  </si>
  <si>
    <t>Autolinee CAPPONI S.R.L.</t>
  </si>
  <si>
    <t>Autolinee CASELLI LUCIANO</t>
  </si>
  <si>
    <t>Autolinee F.lli BUCCI S.R.L.</t>
  </si>
  <si>
    <t>SALVADORI S.R.L.</t>
  </si>
  <si>
    <t>Contributo max assegnabile</t>
  </si>
  <si>
    <t>Spesa max ammissibile unitaria</t>
  </si>
  <si>
    <t>Rastrelliera per biciclette  (1=si;0=no)</t>
  </si>
  <si>
    <t>Urbano</t>
  </si>
  <si>
    <t>DM 81/2020 - PSNMS</t>
  </si>
  <si>
    <t>DM 315/2021 - fondo compl. PNRR</t>
  </si>
  <si>
    <t>DM 223/2020 - MIT</t>
  </si>
  <si>
    <t>FSC (D.Cipe 98/2017)</t>
  </si>
  <si>
    <t>2021 - Q - Vettori_TPL</t>
  </si>
  <si>
    <t>MEZZI URBANI E SUBURBANI</t>
  </si>
  <si>
    <t>4a</t>
  </si>
  <si>
    <t>Mezzi di lunghezza da 8,31 mt. a 10,00 mt. con motore posteriore</t>
  </si>
  <si>
    <t>4b</t>
  </si>
  <si>
    <t>Mezzi di lunghezza da 8,31 mt. a 10,00 mt. con motore anteriore</t>
  </si>
  <si>
    <t>6a</t>
  </si>
  <si>
    <t>Mezzi di lunghezza da 10,01 mt. a 11,00 mt. low entry</t>
  </si>
  <si>
    <t>7a </t>
  </si>
  <si>
    <t>Mezzi di lunghezza da 11,01 a 12,60 mt. low entry</t>
  </si>
  <si>
    <t>9a</t>
  </si>
  <si>
    <t>Mezzi elettrici fino a 6,30 mt. pianale interamente ribassato</t>
  </si>
  <si>
    <t>9b</t>
  </si>
  <si>
    <t xml:space="preserve">Mezzi elettrici fino a 6,30 mt. </t>
  </si>
  <si>
    <t>10b</t>
  </si>
  <si>
    <t>Mezzi elettrici da 6,31 m a 10 mt.</t>
  </si>
  <si>
    <t>10c</t>
  </si>
  <si>
    <t>Mezzi elettrici da 6,31 mt. fino a 8,30 mt. pianale interamente ribassato</t>
  </si>
  <si>
    <t>10d</t>
  </si>
  <si>
    <t>Mezzi elettrici da 8,31 mt. a 10 mt. pianale interamente ribassato</t>
  </si>
  <si>
    <t>10e</t>
  </si>
  <si>
    <t>Mezzi elettrici da 10,01 mt. a 12,00 mt.</t>
  </si>
  <si>
    <t>10f</t>
  </si>
  <si>
    <t>Mezzi elettrici da 12,01 mt. a 14,50 mt.</t>
  </si>
  <si>
    <t>11a</t>
  </si>
  <si>
    <t>Mezzi elettrici autosnodati da 13,61 m a 18,00 m</t>
  </si>
  <si>
    <t>11b</t>
  </si>
  <si>
    <t>Mezzi ibridi fino a 6,30 mt.</t>
  </si>
  <si>
    <t>11c</t>
  </si>
  <si>
    <t>Mezzi ibridi da 6,31 a 10 mt.</t>
  </si>
  <si>
    <t>11d</t>
  </si>
  <si>
    <t>Mezzi ibridi da 10,01 m a 13,60 m</t>
  </si>
  <si>
    <t>11e</t>
  </si>
  <si>
    <t>Mezzi ibridi autosnodati da 13,61 a 18,00 m</t>
  </si>
  <si>
    <t>Mezzi di lunghezza da 6,30 mt. a 7,69 mt.  alimentazione a metano con motore anteriore</t>
  </si>
  <si>
    <t>Mezzi di lunghezza da 8,31 mt a 10,00 mt. alimentazione a metano con motore anteriore</t>
  </si>
  <si>
    <t>14a</t>
  </si>
  <si>
    <t>Mezzi di lunghezza da 8,31 mt a 10,00 mt. alimentazione a metano con motore posteriore</t>
  </si>
  <si>
    <t xml:space="preserve">Mezzi di lunghezza da 10,01 mt. a 11,00 mt.   alimentazione a metano pianale ribassato </t>
  </si>
  <si>
    <t>Mezzi di lunghezza da 11,01 mt. a 12,00 mt. alimentazione a metano pianale ribassato</t>
  </si>
  <si>
    <t>16a</t>
  </si>
  <si>
    <t>Mezzi di lunghezza da 12,01 a 12,60 mt. alimentazione a metano pianale ribassato</t>
  </si>
  <si>
    <t>16b</t>
  </si>
  <si>
    <t>Mezzi di lunghezza da 12,61 a 14,00 mt. alimentazione a metano pianale ribassato (3 assi)</t>
  </si>
  <si>
    <t>Mezzi autosnodati di lunghezza circa 18,00 mt. alimentazione a metano</t>
  </si>
  <si>
    <t>Mezzi di lunghezza da 6,30 mt. a 8,00 mt. con motore anteriore</t>
  </si>
  <si>
    <t>Mezzi di lunghezza da 8,01 mt. a 9,00 mt. con motore anteriore</t>
  </si>
  <si>
    <t>Mezzi di lunghezza da 9,01 mt. a 10,00 mt. con motore anteriore</t>
  </si>
  <si>
    <t> 22a</t>
  </si>
  <si>
    <t>Mezzi di lunghezza da 6,30 mt. a 8,00 mt. con motore posteriore, low entry</t>
  </si>
  <si>
    <t>22b </t>
  </si>
  <si>
    <t>Mezzi di lunghezza da 8,01 mt. a 9,00 mt. con motore posteriore, low entry</t>
  </si>
  <si>
    <t>22c </t>
  </si>
  <si>
    <t>Mezzi di lunghezza da 9,01 mt. a 10,00 mt. con motore posteriore, low entry</t>
  </si>
  <si>
    <t>23a </t>
  </si>
  <si>
    <t>24a </t>
  </si>
  <si>
    <t>Mezzi di lunghezza da 11,01 mt. a 12,30 mt. pianale ribassato</t>
  </si>
  <si>
    <t>25a </t>
  </si>
  <si>
    <t>Mezzi di lunghezza da 12,31 mt. a 14,00 mt. (2 assi) pianale ribassato</t>
  </si>
  <si>
    <t>26a </t>
  </si>
  <si>
    <t>Mezzi di lunghezza da 12,31 mt. a 14,00 mt. (3 assi) pianale ribassato</t>
  </si>
  <si>
    <t>27a </t>
  </si>
  <si>
    <t>Mezzi di lunghezza da 14,01 mt. a 15,00 mt. pianale ribassato</t>
  </si>
  <si>
    <t>Mezzi di lunghezza da 11,00 a 12,30 elettrici (2 assi)</t>
  </si>
  <si>
    <t xml:space="preserve">Mezzi di lunghezza da 12,31 a 14,00 elettrici (2 assi) </t>
  </si>
  <si>
    <t>Mezzi di lunghezza da 6,30 a 8,00 mt. alimentazione a metano motore anteriore</t>
  </si>
  <si>
    <t>Mezzi di lunghezza da 8,01 mt a 9,00 mt. alimentazione a metano motore anteriore</t>
  </si>
  <si>
    <t>Mezzi di lunghezza da 11,01 mt. a 12,30 mt. alimentazione a metano</t>
  </si>
  <si>
    <t>Mezzi di lunghezza da 12,31 mt. a 14,00 mt. alimentazione a metano</t>
  </si>
  <si>
    <t>35a</t>
  </si>
  <si>
    <t xml:space="preserve">Mezzi di lunghezza da 12,31 mt. a 14,00 mt. alimentazione a metano pianale ribassato </t>
  </si>
  <si>
    <t>Interurbani</t>
  </si>
  <si>
    <t>Elettrico</t>
  </si>
  <si>
    <t>Ibridi</t>
  </si>
  <si>
    <t>Filobus</t>
  </si>
  <si>
    <t>Note:</t>
  </si>
  <si>
    <t>1) Per i bus a metano LNG si applica un incremento di 15.000 € rispetto allo stesso bus a CNG.</t>
  </si>
  <si>
    <t>2) Per i bus myld hybrid sia di Classe I sia di Classe II si applica un incremento di 15.000 € rispetto allo stesso bus sia a metano che a gasolio normale fino a 10 m e di 25.000 € per bus di lunghezza superiore.</t>
  </si>
  <si>
    <t>3) La presenza di dispositivi porta-biciclette produrrà un aumento del tetto massimo di spesa finanziabile pari alla percentuale riconosciuta allo scopo dalla fonte di finanziamento adottata per l’acquisto del mezzo stesso, se previsto.</t>
  </si>
  <si>
    <t>Impiego (URBANO / EXTRAURBANO)</t>
  </si>
  <si>
    <t>Data prima immatricolazione mezzo sostituito</t>
  </si>
  <si>
    <t>Metano LNG  (1=si;0=no)</t>
  </si>
  <si>
    <t>Mezzo Myld hybrid  (1=si;0=no)</t>
  </si>
  <si>
    <t>celle a fondo arancio copilate automaticamente</t>
  </si>
  <si>
    <t>Data compilazione</t>
  </si>
  <si>
    <t>Referente compilaz.</t>
  </si>
  <si>
    <t>celle a fondo bianco da complilare obbligatoriamente direttamete o con menu a tendina</t>
  </si>
  <si>
    <t>Compilare un foglio per ogni fondo di finanziamento, per oggni annualità</t>
  </si>
  <si>
    <t>Id / Mese</t>
  </si>
  <si>
    <t>Indicare il cronoprogramma delle attività per ogni mezzo secondo le tre tipologie in legenda</t>
  </si>
  <si>
    <t>DATI RIEPILOGATIVI SUGLI AUTOBUS DA ACQUISIRE</t>
  </si>
  <si>
    <t>Tipologia intervento</t>
  </si>
  <si>
    <t>TOTALI AUTOBUS</t>
  </si>
  <si>
    <t>TOTALI INFRASTRUTTURE</t>
  </si>
  <si>
    <t>TOTALI GENERALE</t>
  </si>
  <si>
    <t>Indicare il cronoprogramma delle attività per ogni intervento secondo le tre tipologie in legenda</t>
  </si>
  <si>
    <t>Telefono di contatto</t>
  </si>
  <si>
    <t>Importo tot</t>
  </si>
  <si>
    <t>Eventuale infrastruttura</t>
  </si>
  <si>
    <t>2 piani</t>
  </si>
  <si>
    <t>e-mail</t>
  </si>
  <si>
    <t>Id intervento (inserire il codice indentif. già inserito nella scheda dedicata)</t>
  </si>
  <si>
    <t>Nuova realizzazione (0) - Ristrutturazione e/o ampliamento (1)</t>
  </si>
  <si>
    <t>Impianti di distribuzione gas metano (GNC)</t>
  </si>
  <si>
    <t>Impianti di distribuzione gas metano (GNL)</t>
  </si>
  <si>
    <t>Impianti di distribuzione idrogeno</t>
  </si>
  <si>
    <t>Allacciamento alla rete di erogazione della fonte di alimentazione</t>
  </si>
  <si>
    <t>Adeguamento depositi esistenti finalizzato alla gestione dell'alimentazione a metano o elettrica</t>
  </si>
  <si>
    <t>Siti e dispositivi di stoccaggio</t>
  </si>
  <si>
    <t>Colonnine di ricarica autobus elettrici e relativi apparati</t>
  </si>
  <si>
    <t>Cabina di trasformazione per impianti di ricarica</t>
  </si>
  <si>
    <t>K3</t>
  </si>
  <si>
    <t>Comune</t>
  </si>
  <si>
    <t>Località</t>
  </si>
  <si>
    <t>Utilizzo infrastruttura da più operatori  (1=si;0=no)</t>
  </si>
  <si>
    <t>Importo complessivo dell'intervento [€]</t>
  </si>
  <si>
    <t>Costo allocato sull'anno in esame [€]</t>
  </si>
  <si>
    <t>Quota contributo sull'anno [€]</t>
  </si>
  <si>
    <t>Intervento allocato su più annualità  (1=si;0=no)</t>
  </si>
  <si>
    <t>Impiego</t>
  </si>
  <si>
    <t>URBANO</t>
  </si>
  <si>
    <t>EXTRAURBANO</t>
  </si>
  <si>
    <t>Alimentaz.</t>
  </si>
  <si>
    <t>Idrogeno</t>
  </si>
  <si>
    <t>da indicare</t>
  </si>
  <si>
    <t>Tipologia nuovo mezzo (selezionare dall'elenco)</t>
  </si>
  <si>
    <r>
      <t xml:space="preserve">DATI RIEPILOGATIVI PER LE INFRASTRUTTURE DI RIFORNIMENTO/RICARICA                     </t>
    </r>
    <r>
      <rPr>
        <sz val="11"/>
        <color rgb="FF000000"/>
        <rFont val="Calibri"/>
        <family val="2"/>
        <scheme val="minor"/>
      </rPr>
      <t>Azienda beneficiaria</t>
    </r>
  </si>
  <si>
    <t>Valori economici al netto dell'IVA</t>
  </si>
  <si>
    <t xml:space="preserve"> Ivestimento già parzialmente finanziato da altra misura pubblica</t>
  </si>
  <si>
    <t>Per complet. organico n.</t>
  </si>
  <si>
    <t>Per rinnovo parco n.</t>
  </si>
  <si>
    <t>N. mezzi tot. da acquisire</t>
  </si>
  <si>
    <t>Contributo tot. assegnato</t>
  </si>
  <si>
    <t>Residuo sull'anno</t>
  </si>
  <si>
    <t>N. colonnine ricarica bus per sito</t>
  </si>
  <si>
    <t>CRONOPROGRAMMA DEGLI INVESTIMENTI</t>
  </si>
  <si>
    <t>Alimentazione / tiplogia</t>
  </si>
  <si>
    <t xml:space="preserve">diesel </t>
  </si>
  <si>
    <t>ibrido</t>
  </si>
  <si>
    <t>metano</t>
  </si>
  <si>
    <t>elettrico</t>
  </si>
  <si>
    <t>idrogeno</t>
  </si>
  <si>
    <t>TEMPO</t>
  </si>
  <si>
    <t>fondo</t>
  </si>
  <si>
    <t>annualità fondo</t>
  </si>
  <si>
    <t>urbano</t>
  </si>
  <si>
    <t>extraurb</t>
  </si>
  <si>
    <t>Infrastr.</t>
  </si>
  <si>
    <t>autobus</t>
  </si>
  <si>
    <t>x</t>
  </si>
  <si>
    <t>ammessi dal 17/04/19</t>
  </si>
  <si>
    <t>80% montagna</t>
  </si>
  <si>
    <t>2024-2033</t>
  </si>
  <si>
    <t>fine entro 25</t>
  </si>
  <si>
    <t>fine entro 27</t>
  </si>
  <si>
    <t>ammessi dal 06/05/21</t>
  </si>
  <si>
    <t>ordini entro 30/09/22</t>
  </si>
  <si>
    <t>2024-2026</t>
  </si>
  <si>
    <t>80% (2024)</t>
  </si>
  <si>
    <t>50% investimenti 31/12/24, tot entro 31/12/26</t>
  </si>
  <si>
    <t xml:space="preserve"> tot entro 31/12/26</t>
  </si>
  <si>
    <t>ammessi dal 01/01/18</t>
  </si>
  <si>
    <t>ordini fino al 21 entro 28/02/22, 31/10/22 per triennio 22-24</t>
  </si>
  <si>
    <t>31/10/25 per triennio 25-27, ecc.</t>
  </si>
  <si>
    <t>investimento non riconoscuito ammissibile al contributo</t>
  </si>
  <si>
    <t>x%</t>
  </si>
  <si>
    <t>intesità massima del cofinaziamento pubblico</t>
  </si>
  <si>
    <t>ammesso nei territori non raggiunti dalla rete di distribusione del metano, utile allo scopo, e per autobus che svolgono servizio di TPL in comuni montani</t>
  </si>
  <si>
    <t>l'intesità massima del cofinaziamento pubblico per l'infrastruttura è non oltre al 2024  (per un ammoantare pari al 50% del budget del primo triennio)</t>
  </si>
  <si>
    <t>intensità del confinaziamento (può arrivare al 100% in caso di condivisione più aziende) rispetto alle risorse programmate (per un tot pari al 50% del budget del primo triennio)</t>
  </si>
  <si>
    <t>Num.</t>
  </si>
  <si>
    <t>Bacino di assegnazione</t>
  </si>
  <si>
    <t>Azienda</t>
  </si>
  <si>
    <t>targa</t>
  </si>
  <si>
    <t>casa produttrice</t>
  </si>
  <si>
    <t>Modello</t>
  </si>
  <si>
    <t>impiego</t>
  </si>
  <si>
    <t>S.A.P. S.R.L. (AN)</t>
  </si>
  <si>
    <t>BL862ED</t>
  </si>
  <si>
    <t>IVECO 315</t>
  </si>
  <si>
    <t>BT365HC</t>
  </si>
  <si>
    <t>IVECO 45E12</t>
  </si>
  <si>
    <t>CT019ZR</t>
  </si>
  <si>
    <t>TEMSA AUTOMOTIVE</t>
  </si>
  <si>
    <t>EG957SN</t>
  </si>
  <si>
    <t>TEMSA GLOBAL</t>
  </si>
  <si>
    <t>CR480JJ</t>
  </si>
  <si>
    <t>NOGE TOURING HD</t>
  </si>
  <si>
    <t>EA276HF</t>
  </si>
  <si>
    <t>IRISBUS 393E.12.35</t>
  </si>
  <si>
    <t>ER214EB</t>
  </si>
  <si>
    <t xml:space="preserve">SETRA_SG321UL-CR17 </t>
  </si>
  <si>
    <t>ER236EB</t>
  </si>
  <si>
    <t xml:space="preserve">SETRA_SG321UL-CR18 </t>
  </si>
  <si>
    <t>ER240EB</t>
  </si>
  <si>
    <t xml:space="preserve">SETRA_S417UL-CR20 </t>
  </si>
  <si>
    <t>ER242EB</t>
  </si>
  <si>
    <t xml:space="preserve">IRISBUS_393E.12.35_MYWAY-CR15 </t>
  </si>
  <si>
    <t>ER243EB</t>
  </si>
  <si>
    <t xml:space="preserve">IRISBUS_393E.12.35_MYWAY-CR12 </t>
  </si>
  <si>
    <t>ER245EB</t>
  </si>
  <si>
    <t xml:space="preserve">IVECO_391E.12.29_EURORIDER-CR10 </t>
  </si>
  <si>
    <t>ER246EB</t>
  </si>
  <si>
    <t xml:space="preserve">IRISBUS_393E.12.35_MYWAY-CR13 </t>
  </si>
  <si>
    <t>ER247EB</t>
  </si>
  <si>
    <t xml:space="preserve">SETRA_S317UL-CR19 </t>
  </si>
  <si>
    <t>ER248EB</t>
  </si>
  <si>
    <t xml:space="preserve">SETRA_S417UL </t>
  </si>
  <si>
    <t>ER551EB</t>
  </si>
  <si>
    <t xml:space="preserve">SCANIA_LC4X2B_PADANE-CR08 </t>
  </si>
  <si>
    <t>ER552EB</t>
  </si>
  <si>
    <t xml:space="preserve">SCANIA_LC4X2B_PADANE-CR09 </t>
  </si>
  <si>
    <t>ET094WE</t>
  </si>
  <si>
    <t xml:space="preserve">IRISBUS_380.12.35_EUROCLASS-CR14 </t>
  </si>
  <si>
    <t>ET095WE</t>
  </si>
  <si>
    <t xml:space="preserve">IRISBUS CROSSWAY 12 mt - EEV </t>
  </si>
  <si>
    <t>ET096WE</t>
  </si>
  <si>
    <t xml:space="preserve">SETRA_S415UL-CR21 </t>
  </si>
  <si>
    <t>ET097WE</t>
  </si>
  <si>
    <t xml:space="preserve">IRISBUS_393E.12.35_MYWAY-CR11 </t>
  </si>
  <si>
    <t>FS 992 FP</t>
  </si>
  <si>
    <t>SETRA 0 530 G</t>
  </si>
  <si>
    <t>FV883GL</t>
  </si>
  <si>
    <t>IVECO BUS CBCW3 CROSSWAY</t>
  </si>
  <si>
    <t>AG409EB</t>
  </si>
  <si>
    <t xml:space="preserve">BREDAMENARINI_M120-RE01 </t>
  </si>
  <si>
    <t>BF071XM</t>
  </si>
  <si>
    <t xml:space="preserve">SETRA_S315UL </t>
  </si>
  <si>
    <t>BF072XM</t>
  </si>
  <si>
    <t>CN012KX</t>
  </si>
  <si>
    <t>CR087EV</t>
  </si>
  <si>
    <t>CR088EV</t>
  </si>
  <si>
    <t>EA520NH</t>
  </si>
  <si>
    <t>FG919PB</t>
  </si>
  <si>
    <t xml:space="preserve">SETRA_S415UL </t>
  </si>
  <si>
    <t>FN669NC</t>
  </si>
  <si>
    <t>FN805AC</t>
  </si>
  <si>
    <t>EL947YF</t>
  </si>
  <si>
    <t>S 415 UL EURO 5</t>
  </si>
  <si>
    <t>ER771LT</t>
  </si>
  <si>
    <t xml:space="preserve">S 417 UL EURO 5 </t>
  </si>
  <si>
    <t>ER772LT</t>
  </si>
  <si>
    <t>ER890LT</t>
  </si>
  <si>
    <t>FA902JN</t>
  </si>
  <si>
    <t>S 415 UL BUSINESS EURO 6</t>
  </si>
  <si>
    <t>FM512EX</t>
  </si>
  <si>
    <t>FT817ST</t>
  </si>
  <si>
    <t>CON.TR.A.M. S.P.A. (AN)</t>
  </si>
  <si>
    <t>BT792HB</t>
  </si>
  <si>
    <t xml:space="preserve">ITALIA 200E.8.13/S46 </t>
  </si>
  <si>
    <t>SUBURBANO</t>
  </si>
  <si>
    <t>BZ308FK</t>
  </si>
  <si>
    <t xml:space="preserve">CACCIAMALI 65C.1 </t>
  </si>
  <si>
    <t>BZ702FL</t>
  </si>
  <si>
    <t xml:space="preserve">100E.21N </t>
  </si>
  <si>
    <t>CK490PA</t>
  </si>
  <si>
    <t xml:space="preserve">SITCAR </t>
  </si>
  <si>
    <t>FC090BJ</t>
  </si>
  <si>
    <t xml:space="preserve">100E22KAPENA </t>
  </si>
  <si>
    <t>AN010</t>
  </si>
  <si>
    <t>IVECO</t>
  </si>
  <si>
    <t>SOLARIS TROLLINO T18AC</t>
  </si>
  <si>
    <t>FILOBUS</t>
  </si>
  <si>
    <t>AN011</t>
  </si>
  <si>
    <t>AN012</t>
  </si>
  <si>
    <t>AN013</t>
  </si>
  <si>
    <t>OM</t>
  </si>
  <si>
    <t>ANSALDO BREDA F22</t>
  </si>
  <si>
    <t>AN014</t>
  </si>
  <si>
    <t>AN015</t>
  </si>
  <si>
    <t>AN016</t>
  </si>
  <si>
    <t>AN017</t>
  </si>
  <si>
    <t>AN018</t>
  </si>
  <si>
    <t>BN254AW</t>
  </si>
  <si>
    <t>SETRA</t>
  </si>
  <si>
    <t>DESIMON INTERCITY IL3.311L.C2 SCANIA</t>
  </si>
  <si>
    <t>BN255AW</t>
  </si>
  <si>
    <t>BN669AW</t>
  </si>
  <si>
    <t>BN730AV</t>
  </si>
  <si>
    <t>BP175TE</t>
  </si>
  <si>
    <t>BREDAMENARINIBUS_M231MU</t>
  </si>
  <si>
    <t>URBANO ANCONA</t>
  </si>
  <si>
    <t>BP176TE</t>
  </si>
  <si>
    <t>BP197TF</t>
  </si>
  <si>
    <t>IRISBUS</t>
  </si>
  <si>
    <t>DE SIMON_IL1E12_SCANIA</t>
  </si>
  <si>
    <t>BP199TF</t>
  </si>
  <si>
    <t>BP647TE</t>
  </si>
  <si>
    <t>BREDAMENARINIBUS_M231MS</t>
  </si>
  <si>
    <t>URBANO FALCONARA MARITTIMA</t>
  </si>
  <si>
    <t>BP653TE</t>
  </si>
  <si>
    <t>BP654TE</t>
  </si>
  <si>
    <t>BT131HA</t>
  </si>
  <si>
    <t>MAN_NL263_F_A22_BUSSOTTO_NEW</t>
  </si>
  <si>
    <t>BT150HA</t>
  </si>
  <si>
    <t>BT151HA</t>
  </si>
  <si>
    <t>BT152HA</t>
  </si>
  <si>
    <t>SITCAR</t>
  </si>
  <si>
    <t>CR511EV</t>
  </si>
  <si>
    <t>BREDAMENARINIBUS_M240GNC</t>
  </si>
  <si>
    <t>CR512EV</t>
  </si>
  <si>
    <t>CR513EV</t>
  </si>
  <si>
    <t>CAM</t>
  </si>
  <si>
    <t>CW996MP</t>
  </si>
  <si>
    <t>IVECO_50C11CNG_SITCAR_CITYTOUR</t>
  </si>
  <si>
    <t>URBANO JESI</t>
  </si>
  <si>
    <t xml:space="preserve">CW997MP </t>
  </si>
  <si>
    <t>CY079EZ</t>
  </si>
  <si>
    <t>SETRA_SG321UL</t>
  </si>
  <si>
    <t>CY080EZ</t>
  </si>
  <si>
    <t>CY538FE</t>
  </si>
  <si>
    <t>SCANIA</t>
  </si>
  <si>
    <t>CY539FE</t>
  </si>
  <si>
    <t>CY812FE</t>
  </si>
  <si>
    <t>CACCIAMALI_TC1800/840</t>
  </si>
  <si>
    <t>CY813FE</t>
  </si>
  <si>
    <t>EVOBUS_MB_O550U_INTEGRO</t>
  </si>
  <si>
    <t>CY814FE</t>
  </si>
  <si>
    <t>CY815FE</t>
  </si>
  <si>
    <t>CY816FE</t>
  </si>
  <si>
    <t>CY817FE</t>
  </si>
  <si>
    <t>CY818FE</t>
  </si>
  <si>
    <t>CY819FE</t>
  </si>
  <si>
    <t>CY820FE</t>
  </si>
  <si>
    <t>CZ051WZ</t>
  </si>
  <si>
    <t>IRISBUS_491E12.27CNG_CITYCLASS</t>
  </si>
  <si>
    <t>CZ630WY</t>
  </si>
  <si>
    <t>CZ669WY</t>
  </si>
  <si>
    <t>CZ795WZ</t>
  </si>
  <si>
    <t>IRISBUS_203E9.27CNG_EUROPOLIS</t>
  </si>
  <si>
    <t>CZ797WZ</t>
  </si>
  <si>
    <t>DB484MF</t>
  </si>
  <si>
    <t>DB485MF</t>
  </si>
  <si>
    <t>DF198BK</t>
  </si>
  <si>
    <t>MENARINI</t>
  </si>
  <si>
    <t>DF199BK</t>
  </si>
  <si>
    <t>DF200BK</t>
  </si>
  <si>
    <t>IRISBUS_491E10.22_CITYCLASS</t>
  </si>
  <si>
    <t>DF347BK</t>
  </si>
  <si>
    <t>DF348BK</t>
  </si>
  <si>
    <t>DL511CD</t>
  </si>
  <si>
    <t>IRISBUS_491E18.31CNG_CASTROSUA</t>
  </si>
  <si>
    <t>DT012DT</t>
  </si>
  <si>
    <t>IRISBUS_CITELIS CNG</t>
  </si>
  <si>
    <t>DT013DT</t>
  </si>
  <si>
    <t>DT105DT</t>
  </si>
  <si>
    <t>IVECO_65C14CNG_CACCIAMALI THESI</t>
  </si>
  <si>
    <t>DT106DT</t>
  </si>
  <si>
    <t>DT636DT</t>
  </si>
  <si>
    <t>SETRA_S417UL</t>
  </si>
  <si>
    <t>DT637DT</t>
  </si>
  <si>
    <t>DT787DT</t>
  </si>
  <si>
    <t>VANHOOL _C21</t>
  </si>
  <si>
    <t>DT891DT</t>
  </si>
  <si>
    <t>DY551NB</t>
  </si>
  <si>
    <t>DY669NB</t>
  </si>
  <si>
    <t>DY874NB</t>
  </si>
  <si>
    <t>EA242NH</t>
  </si>
  <si>
    <t>MAN</t>
  </si>
  <si>
    <t>IRISBUS_CITELIS_10M_CNG_PS09D5/80</t>
  </si>
  <si>
    <t>EA243NH</t>
  </si>
  <si>
    <t>EA244NH</t>
  </si>
  <si>
    <t>EA245NH</t>
  </si>
  <si>
    <t>EVOBUS</t>
  </si>
  <si>
    <t>EA246NH</t>
  </si>
  <si>
    <t>EA247NH</t>
  </si>
  <si>
    <t>EA359NH</t>
  </si>
  <si>
    <t>IRISBUS_491E18.31CNG_CITYCLASS</t>
  </si>
  <si>
    <t>EA436NH</t>
  </si>
  <si>
    <t>EA458NH</t>
  </si>
  <si>
    <t>EA511NH</t>
  </si>
  <si>
    <t>EA512NH</t>
  </si>
  <si>
    <t>EA513NH</t>
  </si>
  <si>
    <t>EA514NH</t>
  </si>
  <si>
    <t>EA515NH</t>
  </si>
  <si>
    <t>EA516NH</t>
  </si>
  <si>
    <t>EA517NH</t>
  </si>
  <si>
    <t>EA518NH</t>
  </si>
  <si>
    <t>EA646NH</t>
  </si>
  <si>
    <t>EA758NH</t>
  </si>
  <si>
    <t>EA759NH</t>
  </si>
  <si>
    <t>EA881NH</t>
  </si>
  <si>
    <t>BREDAMENARINIBUS_M240GNC NU</t>
  </si>
  <si>
    <t>EG083LW</t>
  </si>
  <si>
    <t>IRISBUS CROSSWAY 12 mt - EEV</t>
  </si>
  <si>
    <t>EG124LW</t>
  </si>
  <si>
    <t>EG147LW</t>
  </si>
  <si>
    <t>EG148LW</t>
  </si>
  <si>
    <t>EG176LW</t>
  </si>
  <si>
    <t>EG182LW</t>
  </si>
  <si>
    <t>EG199LW</t>
  </si>
  <si>
    <t>IVECO 65C17/E4 SITCAR CT.14</t>
  </si>
  <si>
    <t>EG206LW</t>
  </si>
  <si>
    <t>EG207LW</t>
  </si>
  <si>
    <t>EM241RG</t>
  </si>
  <si>
    <t>EM242RG</t>
  </si>
  <si>
    <t>EM243RG</t>
  </si>
  <si>
    <t>EM244RG</t>
  </si>
  <si>
    <t>EM334RG</t>
  </si>
  <si>
    <t>EM335RG</t>
  </si>
  <si>
    <t>EM336RG</t>
  </si>
  <si>
    <t>EM337RG</t>
  </si>
  <si>
    <t>EM383RG</t>
  </si>
  <si>
    <t>EM583RG</t>
  </si>
  <si>
    <t>EM595RG</t>
  </si>
  <si>
    <t>BREDAMENARINIBUS AVANCITY PLUS CNG JDV LU/3P 100</t>
  </si>
  <si>
    <t>EM596RG</t>
  </si>
  <si>
    <t>EM597RG</t>
  </si>
  <si>
    <t>EM598RG</t>
  </si>
  <si>
    <t>EM599RG</t>
  </si>
  <si>
    <t>EM600RG</t>
  </si>
  <si>
    <t>EM601RG</t>
  </si>
  <si>
    <t>EM679RG</t>
  </si>
  <si>
    <t>IRISBUS_491E10.27CNG_CITYCLASS</t>
  </si>
  <si>
    <t>EM692RG</t>
  </si>
  <si>
    <t>BREDAMENARINIBUS_M240LU</t>
  </si>
  <si>
    <t>EM831RG</t>
  </si>
  <si>
    <t>IRISBUS_491E18.35/S/3P_CITYCLASS</t>
  </si>
  <si>
    <t>EM855RG</t>
  </si>
  <si>
    <t>EM871RG</t>
  </si>
  <si>
    <t>IRISBUS_491E12.29_ CITYCLASS</t>
  </si>
  <si>
    <t>EM875RG</t>
  </si>
  <si>
    <t>EM880RG</t>
  </si>
  <si>
    <t>IVECO FRANCE CROSSWAY LE SFR 162</t>
  </si>
  <si>
    <t>EM889RG</t>
  </si>
  <si>
    <t>ET028PZ</t>
  </si>
  <si>
    <t>ET029PZ</t>
  </si>
  <si>
    <t>ET047PZ</t>
  </si>
  <si>
    <t>VANHOOL_A300_DESIMON</t>
  </si>
  <si>
    <t>EW087NX</t>
  </si>
  <si>
    <t>LIONS CITY C A36</t>
  </si>
  <si>
    <t>EW088NX</t>
  </si>
  <si>
    <t>EW089NX</t>
  </si>
  <si>
    <t>EW090NX</t>
  </si>
  <si>
    <t>EW101NX</t>
  </si>
  <si>
    <t>CAM_ALE_T154/3</t>
  </si>
  <si>
    <t>EW126NX</t>
  </si>
  <si>
    <t>SETRA_S415UL</t>
  </si>
  <si>
    <t>EW160NX</t>
  </si>
  <si>
    <t>EY106JP</t>
  </si>
  <si>
    <t>IRISBUS_397E12.40_DOMINO_HDH</t>
  </si>
  <si>
    <t>EY109JP</t>
  </si>
  <si>
    <t>EZ794HE</t>
  </si>
  <si>
    <t>FA923AD</t>
  </si>
  <si>
    <t>FA929AD</t>
  </si>
  <si>
    <t>IRISBUS_491E10.24CNG_CITYCLASS</t>
  </si>
  <si>
    <t>FA930AD</t>
  </si>
  <si>
    <t>DE SIMON</t>
  </si>
  <si>
    <t>FA931AD</t>
  </si>
  <si>
    <t>FA972AD</t>
  </si>
  <si>
    <t>MAN_NG313_A23</t>
  </si>
  <si>
    <t>FC777AM</t>
  </si>
  <si>
    <t>MERCEDES</t>
  </si>
  <si>
    <t>FD932CD</t>
  </si>
  <si>
    <t>FD932NT</t>
  </si>
  <si>
    <t>FD992CD</t>
  </si>
  <si>
    <t>FE946HN</t>
  </si>
  <si>
    <t>FE947HN</t>
  </si>
  <si>
    <t>FE948HN</t>
  </si>
  <si>
    <t>FE949HN</t>
  </si>
  <si>
    <t>FE951HN</t>
  </si>
  <si>
    <t>FE952HN</t>
  </si>
  <si>
    <t>FE953HN</t>
  </si>
  <si>
    <t>INBUS</t>
  </si>
  <si>
    <t>FE966HN</t>
  </si>
  <si>
    <t>MAN A76</t>
  </si>
  <si>
    <t>FE980HN</t>
  </si>
  <si>
    <t>FF981AM</t>
  </si>
  <si>
    <t>FF989AM</t>
  </si>
  <si>
    <t>FF991AM</t>
  </si>
  <si>
    <t>FF992AM</t>
  </si>
  <si>
    <t>FG875XW</t>
  </si>
  <si>
    <t>IRISBUS_CITELIS_12M_PS09D1/B/100</t>
  </si>
  <si>
    <t>FG876XW</t>
  </si>
  <si>
    <t>FG898XW</t>
  </si>
  <si>
    <t>FG945BP</t>
  </si>
  <si>
    <t>SOLARIS_URBINO 12-W24</t>
  </si>
  <si>
    <t>FG946BP</t>
  </si>
  <si>
    <t>FG958BP</t>
  </si>
  <si>
    <t>FG959BP</t>
  </si>
  <si>
    <t>FG996BP</t>
  </si>
  <si>
    <t>CACCIAMALI</t>
  </si>
  <si>
    <t>FJ824EN</t>
  </si>
  <si>
    <t>MAN A23 LION CITY</t>
  </si>
  <si>
    <t>FJ825EN</t>
  </si>
  <si>
    <t>FJ826EN</t>
  </si>
  <si>
    <t>FJ933EN</t>
  </si>
  <si>
    <t>FJ934EN</t>
  </si>
  <si>
    <t>FK717BN</t>
  </si>
  <si>
    <t>FK745BN</t>
  </si>
  <si>
    <t>EVOBUS _O530GNU/L_CITARO</t>
  </si>
  <si>
    <t>FK764BN</t>
  </si>
  <si>
    <t>FK765BN</t>
  </si>
  <si>
    <t>FK767BN</t>
  </si>
  <si>
    <t>FK768BN</t>
  </si>
  <si>
    <t>FK769BN</t>
  </si>
  <si>
    <t>FK790BN</t>
  </si>
  <si>
    <t>FK791BN</t>
  </si>
  <si>
    <t>FK799BN</t>
  </si>
  <si>
    <t>FK800BN</t>
  </si>
  <si>
    <t>FK801BN</t>
  </si>
  <si>
    <t>FK808BN</t>
  </si>
  <si>
    <t>FK809BN</t>
  </si>
  <si>
    <t>FK810BN</t>
  </si>
  <si>
    <t>FK825BN</t>
  </si>
  <si>
    <t>FK839BN</t>
  </si>
  <si>
    <t>FK855BN</t>
  </si>
  <si>
    <t>FK902BN</t>
  </si>
  <si>
    <t>FN606NC</t>
  </si>
  <si>
    <t>IVECO CROSSWAY Low Entry</t>
  </si>
  <si>
    <t>FN607NC</t>
  </si>
  <si>
    <t>FN608NC</t>
  </si>
  <si>
    <t>FN609NC</t>
  </si>
  <si>
    <t>ORLANDI</t>
  </si>
  <si>
    <t>FN632NC</t>
  </si>
  <si>
    <t>FN737NC</t>
  </si>
  <si>
    <t>FN803AC</t>
  </si>
  <si>
    <t>FN825NC</t>
  </si>
  <si>
    <t>FN877AC</t>
  </si>
  <si>
    <t>FN878AC</t>
  </si>
  <si>
    <t>FN910AC</t>
  </si>
  <si>
    <t>FN911AC</t>
  </si>
  <si>
    <t>IRISBUS_AGORA' CNG</t>
  </si>
  <si>
    <t>FN944NC</t>
  </si>
  <si>
    <t>FN945NC</t>
  </si>
  <si>
    <t>FN946NC</t>
  </si>
  <si>
    <t>FN947NC</t>
  </si>
  <si>
    <t>FN948NC</t>
  </si>
  <si>
    <t>FN949NC</t>
  </si>
  <si>
    <t>FN980AC</t>
  </si>
  <si>
    <t>FR272RB</t>
  </si>
  <si>
    <t>SOLARIS URBINO 8,9</t>
  </si>
  <si>
    <t>FS177ZG</t>
  </si>
  <si>
    <t>SOLARIS URBINO 10</t>
  </si>
  <si>
    <t>FS178ZG</t>
  </si>
  <si>
    <t>FS179ZG</t>
  </si>
  <si>
    <t>FS812KT</t>
  </si>
  <si>
    <t>CITYMOOD 10 CNG</t>
  </si>
  <si>
    <t>FS813KT</t>
  </si>
  <si>
    <t>FS814KT</t>
  </si>
  <si>
    <t>FS815KT</t>
  </si>
  <si>
    <t>FS816KT</t>
  </si>
  <si>
    <t>FS817KT</t>
  </si>
  <si>
    <t>FS818KT</t>
  </si>
  <si>
    <t>FS869KT</t>
  </si>
  <si>
    <t>CITYMOOD 12 CNG</t>
  </si>
  <si>
    <t>FS870KT</t>
  </si>
  <si>
    <t>FS871KT</t>
  </si>
  <si>
    <t>FS872KT</t>
  </si>
  <si>
    <t>FS873KT</t>
  </si>
  <si>
    <t>FS874KT</t>
  </si>
  <si>
    <t>FS875KT</t>
  </si>
  <si>
    <t>FS876KT</t>
  </si>
  <si>
    <t>FS877KT</t>
  </si>
  <si>
    <t>FS947KT</t>
  </si>
  <si>
    <t>FS972KT</t>
  </si>
  <si>
    <t>IVECO CROSSWAY Low Entry 3 assi</t>
  </si>
  <si>
    <t>FS973KT</t>
  </si>
  <si>
    <t>FS974KT</t>
  </si>
  <si>
    <t>BG555RG</t>
  </si>
  <si>
    <t xml:space="preserve">SETRA_S315UL-SA13 </t>
  </si>
  <si>
    <t>BG556RG</t>
  </si>
  <si>
    <t>BZ184FP</t>
  </si>
  <si>
    <t xml:space="preserve">SETRA_S315UL-SA09 </t>
  </si>
  <si>
    <t>BZ900FN</t>
  </si>
  <si>
    <t xml:space="preserve">SETRA_S315UL-SA08 </t>
  </si>
  <si>
    <t>CK625ZA</t>
  </si>
  <si>
    <t xml:space="preserve">SETRA_S315UL-SA12 </t>
  </si>
  <si>
    <t>CN715KX</t>
  </si>
  <si>
    <t>CN716KX</t>
  </si>
  <si>
    <t xml:space="preserve">SETRA_S315UL-SA14 </t>
  </si>
  <si>
    <t>DF707BK</t>
  </si>
  <si>
    <t xml:space="preserve">SETRA_S419UL-SA17 </t>
  </si>
  <si>
    <t>DH560MH</t>
  </si>
  <si>
    <t xml:space="preserve">SETRA_S417UL-SA18 </t>
  </si>
  <si>
    <t>DY936NB</t>
  </si>
  <si>
    <t xml:space="preserve">SETRA_S417UL-SA19 </t>
  </si>
  <si>
    <t>EG069LW</t>
  </si>
  <si>
    <t xml:space="preserve">SETRA_S417UL-SA20 </t>
  </si>
  <si>
    <t>EM226RG</t>
  </si>
  <si>
    <t xml:space="preserve">IVECO_65C15_CACCIAMALI </t>
  </si>
  <si>
    <t>EM585RG</t>
  </si>
  <si>
    <t>FJ999EN</t>
  </si>
  <si>
    <t>SETRA_S418LE</t>
  </si>
  <si>
    <t>FN775NC</t>
  </si>
  <si>
    <t>EN011KW</t>
  </si>
  <si>
    <t>IVECO DAYLI</t>
  </si>
  <si>
    <t>ES026CT</t>
  </si>
  <si>
    <t>CROSSWEY</t>
  </si>
  <si>
    <t>EV469WP</t>
  </si>
  <si>
    <t>MYWEI</t>
  </si>
  <si>
    <t>EZ026JB</t>
  </si>
  <si>
    <t>EZ088JB</t>
  </si>
  <si>
    <t>SETRA 417 UL</t>
  </si>
  <si>
    <t>FE872HN</t>
  </si>
  <si>
    <t>IVECO WING</t>
  </si>
  <si>
    <t>FE874HN</t>
  </si>
  <si>
    <t>IRISBUS 203E</t>
  </si>
  <si>
    <t>FE875HN</t>
  </si>
  <si>
    <t>MERCEDES SMILE</t>
  </si>
  <si>
    <t>FE876HN</t>
  </si>
  <si>
    <t>IVECO THESI</t>
  </si>
  <si>
    <t>FE877HN</t>
  </si>
  <si>
    <t>FE878HN</t>
  </si>
  <si>
    <t>CACCIAMALI TCC672CMU</t>
  </si>
  <si>
    <t>FS080FM</t>
  </si>
  <si>
    <t>FORD TRANSIT</t>
  </si>
  <si>
    <t>FS093FM</t>
  </si>
  <si>
    <t>AP157AV</t>
  </si>
  <si>
    <t xml:space="preserve">SETRA_S315UL-BU06 </t>
  </si>
  <si>
    <t>BC339LS</t>
  </si>
  <si>
    <t xml:space="preserve">SETRA_S315UL-BU10 </t>
  </si>
  <si>
    <t>BC340LS</t>
  </si>
  <si>
    <t xml:space="preserve">SETRA_S315UL-BU11 </t>
  </si>
  <si>
    <t>BC630LS</t>
  </si>
  <si>
    <t xml:space="preserve">SETRA_S315UL-BU12 </t>
  </si>
  <si>
    <t>BC631LS</t>
  </si>
  <si>
    <t xml:space="preserve">SETRA_S315UL-BU13 </t>
  </si>
  <si>
    <t>BF148AV</t>
  </si>
  <si>
    <t xml:space="preserve">SETRA_S315UL-BU14 </t>
  </si>
  <si>
    <t>BN320AV</t>
  </si>
  <si>
    <t xml:space="preserve">SETRA_S315UL-BU17 </t>
  </si>
  <si>
    <t>BP166TG</t>
  </si>
  <si>
    <t xml:space="preserve">SETRA_SG321UL-BU18 </t>
  </si>
  <si>
    <t>CN287KX</t>
  </si>
  <si>
    <t xml:space="preserve">SETRA_S315UL-BU23 </t>
  </si>
  <si>
    <t>CR805EV</t>
  </si>
  <si>
    <t xml:space="preserve">SETRA_SG321UL-BU26 </t>
  </si>
  <si>
    <t>CY540FE</t>
  </si>
  <si>
    <t>SETRA_SG321UL-BU268</t>
  </si>
  <si>
    <t>CY541FE</t>
  </si>
  <si>
    <t xml:space="preserve">SETRA S315UL </t>
  </si>
  <si>
    <t>DL505CD</t>
  </si>
  <si>
    <t xml:space="preserve">IRISBUS_CITELIS_12M-BU39 </t>
  </si>
  <si>
    <t>DL506CD</t>
  </si>
  <si>
    <t xml:space="preserve">IRISBUS_CITELIS_12M-BU40 </t>
  </si>
  <si>
    <t>DT201DT</t>
  </si>
  <si>
    <t xml:space="preserve">SETRA_S417UL-BU42 </t>
  </si>
  <si>
    <t>DT561DT</t>
  </si>
  <si>
    <t xml:space="preserve">SETRA_S417UL-BU41 </t>
  </si>
  <si>
    <t>EA081NH</t>
  </si>
  <si>
    <t xml:space="preserve">IVECO INDCAR </t>
  </si>
  <si>
    <t>EA240NH</t>
  </si>
  <si>
    <t xml:space="preserve">SETRA_S417UL-BU45 </t>
  </si>
  <si>
    <t>EA687NH</t>
  </si>
  <si>
    <t xml:space="preserve">SETRA_S417UL-BU46 </t>
  </si>
  <si>
    <t>EG726LW</t>
  </si>
  <si>
    <t>EG760LW</t>
  </si>
  <si>
    <t xml:space="preserve">IVECO CITYTOUR </t>
  </si>
  <si>
    <t>EM120RG</t>
  </si>
  <si>
    <t>EM238RG</t>
  </si>
  <si>
    <t>FA984WX</t>
  </si>
  <si>
    <t>FA985XW</t>
  </si>
  <si>
    <t xml:space="preserve">FG901XW </t>
  </si>
  <si>
    <t xml:space="preserve">SETRA_S315UL-BU22 </t>
  </si>
  <si>
    <t>FG952BP</t>
  </si>
  <si>
    <t xml:space="preserve">SETRA_S415UL-BU37 </t>
  </si>
  <si>
    <t>FG958XW</t>
  </si>
  <si>
    <t xml:space="preserve">SETRA_S315NF-BU31 </t>
  </si>
  <si>
    <t>FJ788EN</t>
  </si>
  <si>
    <t xml:space="preserve">SETRA_S315UL-BU25 </t>
  </si>
  <si>
    <t xml:space="preserve">FK776BN </t>
  </si>
  <si>
    <t xml:space="preserve">SETRA_S415UL-BU36 </t>
  </si>
  <si>
    <t>FK949BN</t>
  </si>
  <si>
    <t>FN800AC</t>
  </si>
  <si>
    <t>FN940AC</t>
  </si>
  <si>
    <t xml:space="preserve">SETRA_S315UL-BU15 </t>
  </si>
  <si>
    <t>FN941AC</t>
  </si>
  <si>
    <t xml:space="preserve">SETRA_S415UL-BU38 </t>
  </si>
  <si>
    <t>FN942AC</t>
  </si>
  <si>
    <t xml:space="preserve">SETRA_S315UL-BU24 </t>
  </si>
  <si>
    <t>TPL OSIMO S.R.L.</t>
  </si>
  <si>
    <t>FC797AM</t>
  </si>
  <si>
    <t xml:space="preserve">M 231 MU/3P </t>
  </si>
  <si>
    <t>FC799AM</t>
  </si>
  <si>
    <t xml:space="preserve">LA 250 B 57 VECTIO LE </t>
  </si>
  <si>
    <t>FD923CD</t>
  </si>
  <si>
    <t>FD950CD</t>
  </si>
  <si>
    <t xml:space="preserve">65/CNG CACCIAMALI U65 </t>
  </si>
  <si>
    <t>FD954CD</t>
  </si>
  <si>
    <t>EG943XH</t>
  </si>
  <si>
    <t>BF649CW</t>
  </si>
  <si>
    <t>BJ290VB</t>
  </si>
  <si>
    <t xml:space="preserve">EURORIDER </t>
  </si>
  <si>
    <t>BP103TK</t>
  </si>
  <si>
    <t>BX382AV</t>
  </si>
  <si>
    <t>BX389AP</t>
  </si>
  <si>
    <t>DE536DK</t>
  </si>
  <si>
    <t xml:space="preserve">LEXIO </t>
  </si>
  <si>
    <t>EG992LZ</t>
  </si>
  <si>
    <t>MERCEDES BENZ</t>
  </si>
  <si>
    <t xml:space="preserve">Sprinter Conero </t>
  </si>
  <si>
    <t>EK852LZ</t>
  </si>
  <si>
    <t xml:space="preserve">VARIO D TS 48/42 </t>
  </si>
  <si>
    <t>DT148XX</t>
  </si>
  <si>
    <t>BOVA</t>
  </si>
  <si>
    <t xml:space="preserve">FUTURA FLD </t>
  </si>
  <si>
    <t>DW015KM</t>
  </si>
  <si>
    <t>DW016KM</t>
  </si>
  <si>
    <t>DW017KM</t>
  </si>
  <si>
    <t xml:space="preserve">S 313 UL </t>
  </si>
  <si>
    <t>DW018KM</t>
  </si>
  <si>
    <t>DW019KM</t>
  </si>
  <si>
    <t xml:space="preserve">MISTRAL </t>
  </si>
  <si>
    <t>DW020KM</t>
  </si>
  <si>
    <t>DW024KM</t>
  </si>
  <si>
    <t>DZ717SM</t>
  </si>
  <si>
    <t xml:space="preserve">S 417 UL </t>
  </si>
  <si>
    <t>DZ884SM</t>
  </si>
  <si>
    <t xml:space="preserve">65.18 WAY </t>
  </si>
  <si>
    <t>EA990NL</t>
  </si>
  <si>
    <t xml:space="preserve">65C/E4 </t>
  </si>
  <si>
    <t>ED188BE</t>
  </si>
  <si>
    <t>RENAULT</t>
  </si>
  <si>
    <t xml:space="preserve">SFR 110 </t>
  </si>
  <si>
    <t>EG819LZ</t>
  </si>
  <si>
    <t xml:space="preserve">Wing 65 </t>
  </si>
  <si>
    <t>ET027EF</t>
  </si>
  <si>
    <t xml:space="preserve">70.17 WAY </t>
  </si>
  <si>
    <t>EV026AS</t>
  </si>
  <si>
    <t>DT966YA</t>
  </si>
  <si>
    <t xml:space="preserve">A/50 </t>
  </si>
  <si>
    <t>DZ592SM</t>
  </si>
  <si>
    <t>EX987BP</t>
  </si>
  <si>
    <t>FB996EG</t>
  </si>
  <si>
    <t>KING LONG</t>
  </si>
  <si>
    <t xml:space="preserve">XMQ 6900-3 </t>
  </si>
  <si>
    <t>FB997EG</t>
  </si>
  <si>
    <t>FB998EG</t>
  </si>
  <si>
    <t xml:space="preserve">FUTURA FHD </t>
  </si>
  <si>
    <t>FB999EG</t>
  </si>
  <si>
    <t xml:space="preserve">LEXIO LD 123 </t>
  </si>
  <si>
    <t>AK584CB</t>
  </si>
  <si>
    <t xml:space="preserve">Midistar 11 220 </t>
  </si>
  <si>
    <t>AP348541</t>
  </si>
  <si>
    <t xml:space="preserve">AID 280 FT </t>
  </si>
  <si>
    <t>AP392454</t>
  </si>
  <si>
    <t>AP393896</t>
  </si>
  <si>
    <t>AP423720</t>
  </si>
  <si>
    <t>AP425152</t>
  </si>
  <si>
    <t>AZ438TJ</t>
  </si>
  <si>
    <t>AZ664TJ</t>
  </si>
  <si>
    <t xml:space="preserve">S 315 NF </t>
  </si>
  <si>
    <t>AZ665TJ</t>
  </si>
  <si>
    <t>AZ721TL</t>
  </si>
  <si>
    <t>AZ794TK</t>
  </si>
  <si>
    <t>BN184BC</t>
  </si>
  <si>
    <t xml:space="preserve">City Class 12.35 </t>
  </si>
  <si>
    <t>BN185BC</t>
  </si>
  <si>
    <t>BN186BC</t>
  </si>
  <si>
    <t>BN187BC</t>
  </si>
  <si>
    <t>BN424BC</t>
  </si>
  <si>
    <t>BN497BC</t>
  </si>
  <si>
    <t>BN498BC</t>
  </si>
  <si>
    <t>BP103TH</t>
  </si>
  <si>
    <t xml:space="preserve">A45E12 T19 50 </t>
  </si>
  <si>
    <t>BP104TH</t>
  </si>
  <si>
    <t>BP142TK</t>
  </si>
  <si>
    <t xml:space="preserve">Bussotto NL 263 </t>
  </si>
  <si>
    <t>BP143TK</t>
  </si>
  <si>
    <t>BP144TK</t>
  </si>
  <si>
    <t>BP346TK</t>
  </si>
  <si>
    <t>BP573TK</t>
  </si>
  <si>
    <t>BP896TJ</t>
  </si>
  <si>
    <t>BP897TJ</t>
  </si>
  <si>
    <t>BX089AV</t>
  </si>
  <si>
    <t>BX277AW</t>
  </si>
  <si>
    <t xml:space="preserve">M 340/E3 S </t>
  </si>
  <si>
    <t>BX291AV</t>
  </si>
  <si>
    <t xml:space="preserve">ALE' </t>
  </si>
  <si>
    <t>BX292AV</t>
  </si>
  <si>
    <t>BX387AT</t>
  </si>
  <si>
    <t>BX388AT</t>
  </si>
  <si>
    <t>BX389AT</t>
  </si>
  <si>
    <t xml:space="preserve">M 240 </t>
  </si>
  <si>
    <t>BX390AT</t>
  </si>
  <si>
    <t>BX391AT</t>
  </si>
  <si>
    <t>BX454AW</t>
  </si>
  <si>
    <t>BX543AW</t>
  </si>
  <si>
    <t xml:space="preserve">Citaro O 530 </t>
  </si>
  <si>
    <t>BX544AW</t>
  </si>
  <si>
    <t>BX545AW</t>
  </si>
  <si>
    <t>BX895AT</t>
  </si>
  <si>
    <t xml:space="preserve">City Cass 10.35 </t>
  </si>
  <si>
    <t>BX896AT</t>
  </si>
  <si>
    <t>BX897AT</t>
  </si>
  <si>
    <t>BX898AT</t>
  </si>
  <si>
    <t>BX942AT</t>
  </si>
  <si>
    <t xml:space="preserve">May Way 12.35 </t>
  </si>
  <si>
    <t>BX943AT</t>
  </si>
  <si>
    <t>BX944AT</t>
  </si>
  <si>
    <t>BX945AT</t>
  </si>
  <si>
    <t>BX946AT</t>
  </si>
  <si>
    <t>BX947AT</t>
  </si>
  <si>
    <t>BX948AT</t>
  </si>
  <si>
    <t>BX949AT</t>
  </si>
  <si>
    <t>CK095NP</t>
  </si>
  <si>
    <t xml:space="preserve">50 CNG </t>
  </si>
  <si>
    <t>CK194NN</t>
  </si>
  <si>
    <t>VOLVO</t>
  </si>
  <si>
    <t>CK195NN</t>
  </si>
  <si>
    <t>CK373NN</t>
  </si>
  <si>
    <t>CK476NR</t>
  </si>
  <si>
    <t xml:space="preserve">S 415 GT HD </t>
  </si>
  <si>
    <t>CK963NN</t>
  </si>
  <si>
    <t>CR182TN</t>
  </si>
  <si>
    <t>CR183TN</t>
  </si>
  <si>
    <t>CZ025KW</t>
  </si>
  <si>
    <t>CZ026KW</t>
  </si>
  <si>
    <t>CZ027KW</t>
  </si>
  <si>
    <t>CZ035KW</t>
  </si>
  <si>
    <t>CZ052KW</t>
  </si>
  <si>
    <t>CZ053KW</t>
  </si>
  <si>
    <t>CZ061KW</t>
  </si>
  <si>
    <t>CZ062KW</t>
  </si>
  <si>
    <t>CZ254KW</t>
  </si>
  <si>
    <t xml:space="preserve">S 315 UL </t>
  </si>
  <si>
    <t>CZ280KW</t>
  </si>
  <si>
    <t>CZ281KW</t>
  </si>
  <si>
    <t>CZ333KW</t>
  </si>
  <si>
    <t>CZ353KW</t>
  </si>
  <si>
    <t>CZ354KW</t>
  </si>
  <si>
    <t>CZ477KW</t>
  </si>
  <si>
    <t xml:space="preserve">City Class 491.10.27 CNG </t>
  </si>
  <si>
    <t>CZ478KW</t>
  </si>
  <si>
    <t>CZ479KW</t>
  </si>
  <si>
    <t>CZ481KW</t>
  </si>
  <si>
    <t>DC029GX</t>
  </si>
  <si>
    <t xml:space="preserve">City Class 491 E 12 CNG </t>
  </si>
  <si>
    <t>DC030GX</t>
  </si>
  <si>
    <t>DE581DK</t>
  </si>
  <si>
    <t>DE582DK</t>
  </si>
  <si>
    <t>DH852LP</t>
  </si>
  <si>
    <t>DH853LP</t>
  </si>
  <si>
    <t>DW953KS</t>
  </si>
  <si>
    <t xml:space="preserve">65 CNG </t>
  </si>
  <si>
    <t>DW954KS</t>
  </si>
  <si>
    <t>DW968KS</t>
  </si>
  <si>
    <t>DY881EB</t>
  </si>
  <si>
    <t>DY882EB</t>
  </si>
  <si>
    <t>DY883EB</t>
  </si>
  <si>
    <t>DY927EB</t>
  </si>
  <si>
    <t xml:space="preserve">S 415 UL </t>
  </si>
  <si>
    <t>DY975EB</t>
  </si>
  <si>
    <t>DY976EB</t>
  </si>
  <si>
    <t>DZ809SM</t>
  </si>
  <si>
    <t xml:space="preserve">S 416 NF </t>
  </si>
  <si>
    <t>DZ810SM</t>
  </si>
  <si>
    <t>DZ844SM</t>
  </si>
  <si>
    <t>DZ875SM</t>
  </si>
  <si>
    <t>DZ876SM</t>
  </si>
  <si>
    <t>DZ988SM</t>
  </si>
  <si>
    <t xml:space="preserve">S 416 GT HD </t>
  </si>
  <si>
    <t>EF804GR</t>
  </si>
  <si>
    <t>EF805GR</t>
  </si>
  <si>
    <t>EG774LZ</t>
  </si>
  <si>
    <t>EG775LZ</t>
  </si>
  <si>
    <t>EG912LZ</t>
  </si>
  <si>
    <t>EG982LZ</t>
  </si>
  <si>
    <t>EH899HH</t>
  </si>
  <si>
    <t xml:space="preserve">ARWAY </t>
  </si>
  <si>
    <t>EH962HH</t>
  </si>
  <si>
    <t>EH963HH</t>
  </si>
  <si>
    <t>EK921ZL</t>
  </si>
  <si>
    <t>EK922ZL</t>
  </si>
  <si>
    <t>EK952ZL</t>
  </si>
  <si>
    <t>EK953ZL</t>
  </si>
  <si>
    <t>EK954ZL</t>
  </si>
  <si>
    <t>EP808AN</t>
  </si>
  <si>
    <t>ER958FY</t>
  </si>
  <si>
    <t>ES950KC</t>
  </si>
  <si>
    <t>ET031EF</t>
  </si>
  <si>
    <t xml:space="preserve">70 CNG </t>
  </si>
  <si>
    <t>ET032EF</t>
  </si>
  <si>
    <t>ET036EF</t>
  </si>
  <si>
    <t>EV089AS</t>
  </si>
  <si>
    <t>EV969RH</t>
  </si>
  <si>
    <t>EV981AT</t>
  </si>
  <si>
    <t>EV983AT</t>
  </si>
  <si>
    <t>EV983RH</t>
  </si>
  <si>
    <t>EV984AT</t>
  </si>
  <si>
    <t>EV985AT</t>
  </si>
  <si>
    <t xml:space="preserve">Crossway Low Entry </t>
  </si>
  <si>
    <t>EV986AT</t>
  </si>
  <si>
    <t>EX924VR</t>
  </si>
  <si>
    <t>EX951HE</t>
  </si>
  <si>
    <t xml:space="preserve">Nuovo Ciitaro </t>
  </si>
  <si>
    <t>EX952HE</t>
  </si>
  <si>
    <t>EX956HE</t>
  </si>
  <si>
    <t>EZ996BN</t>
  </si>
  <si>
    <t>FC950GS</t>
  </si>
  <si>
    <t xml:space="preserve">NG353 </t>
  </si>
  <si>
    <t>FC951GS</t>
  </si>
  <si>
    <t>AJ122FX</t>
  </si>
  <si>
    <t xml:space="preserve">FIAT </t>
  </si>
  <si>
    <t>CZ861KW</t>
  </si>
  <si>
    <t xml:space="preserve">VDL LEXIO LD </t>
  </si>
  <si>
    <t>ED112BE</t>
  </si>
  <si>
    <t xml:space="preserve">BOVA FUTURA </t>
  </si>
  <si>
    <t>EK866ZL</t>
  </si>
  <si>
    <t xml:space="preserve">INGWI 33 BENZ VARIO 0818 </t>
  </si>
  <si>
    <t>FG889ND</t>
  </si>
  <si>
    <t>ES926VX</t>
  </si>
  <si>
    <t xml:space="preserve">EVOBUS S417UL </t>
  </si>
  <si>
    <t>EZ984BN</t>
  </si>
  <si>
    <t xml:space="preserve">VDL BOVA </t>
  </si>
  <si>
    <t>EZ985BN</t>
  </si>
  <si>
    <t xml:space="preserve">IVECO A65C/E4/31 </t>
  </si>
  <si>
    <t>EZ986BN</t>
  </si>
  <si>
    <t xml:space="preserve">EVOBUS </t>
  </si>
  <si>
    <t>EZ991BN</t>
  </si>
  <si>
    <t>FA966VC</t>
  </si>
  <si>
    <t xml:space="preserve">IVECO SFR160 </t>
  </si>
  <si>
    <t>BX769AV</t>
  </si>
  <si>
    <t xml:space="preserve">IVECO </t>
  </si>
  <si>
    <t>CK929NR</t>
  </si>
  <si>
    <t>EA955NL</t>
  </si>
  <si>
    <t xml:space="preserve">BOVA FUTURA FLD 120-365 </t>
  </si>
  <si>
    <t>AK910BJ</t>
  </si>
  <si>
    <t xml:space="preserve">MENARINI </t>
  </si>
  <si>
    <t>AP374460</t>
  </si>
  <si>
    <t xml:space="preserve">FIAT IVECO </t>
  </si>
  <si>
    <t>BN609BC</t>
  </si>
  <si>
    <t>BN610BC</t>
  </si>
  <si>
    <t xml:space="preserve">FIAT A.49E12 </t>
  </si>
  <si>
    <t>CY802PC</t>
  </si>
  <si>
    <t xml:space="preserve">BOVA </t>
  </si>
  <si>
    <t>DE592DK</t>
  </si>
  <si>
    <t>DY916EB</t>
  </si>
  <si>
    <t>EA956NL</t>
  </si>
  <si>
    <t>ED126BE</t>
  </si>
  <si>
    <t>EG836LZ</t>
  </si>
  <si>
    <t>EP835AN</t>
  </si>
  <si>
    <t>EP901SG</t>
  </si>
  <si>
    <t>ET021EF</t>
  </si>
  <si>
    <t xml:space="preserve">KING LONG </t>
  </si>
  <si>
    <t>EZ993MD</t>
  </si>
  <si>
    <t xml:space="preserve">IVECO A65C/E4/25 </t>
  </si>
  <si>
    <t>EM985YE</t>
  </si>
  <si>
    <t>EZ980BN</t>
  </si>
  <si>
    <t>AE091DN</t>
  </si>
  <si>
    <t xml:space="preserve">SETRA S221UL </t>
  </si>
  <si>
    <t>AE159DK</t>
  </si>
  <si>
    <t xml:space="preserve">SETRA S215UL </t>
  </si>
  <si>
    <t>BF041WC</t>
  </si>
  <si>
    <t xml:space="preserve">SETRA S321UL </t>
  </si>
  <si>
    <t>BG646RJ</t>
  </si>
  <si>
    <t>BG653RJ</t>
  </si>
  <si>
    <t>BG936RJ</t>
  </si>
  <si>
    <t xml:space="preserve">IVECO MAY WAY </t>
  </si>
  <si>
    <t>BG943RJ</t>
  </si>
  <si>
    <t xml:space="preserve">IVECO A45.12 </t>
  </si>
  <si>
    <t>BP330TJ</t>
  </si>
  <si>
    <t>BP331TJ</t>
  </si>
  <si>
    <t>BP332TJ</t>
  </si>
  <si>
    <t>BP429TJ</t>
  </si>
  <si>
    <t>BP430TJ</t>
  </si>
  <si>
    <t>BP657TJ</t>
  </si>
  <si>
    <t xml:space="preserve">IVECO A45.13 </t>
  </si>
  <si>
    <t>BP658TJ</t>
  </si>
  <si>
    <t>BX289AV</t>
  </si>
  <si>
    <t xml:space="preserve">BREDA M240/GNC </t>
  </si>
  <si>
    <t>BX754AR</t>
  </si>
  <si>
    <t>CE335DA</t>
  </si>
  <si>
    <t xml:space="preserve">BREDA M231/GNC </t>
  </si>
  <si>
    <t>CE939DD</t>
  </si>
  <si>
    <t>CE940DD</t>
  </si>
  <si>
    <t>CR066TM</t>
  </si>
  <si>
    <t>CR067TM</t>
  </si>
  <si>
    <t>CR096TM</t>
  </si>
  <si>
    <t>CR097TM</t>
  </si>
  <si>
    <t>CR098TM</t>
  </si>
  <si>
    <t>CR110TM</t>
  </si>
  <si>
    <t>CR111TM</t>
  </si>
  <si>
    <t>CR139TM</t>
  </si>
  <si>
    <t>CR141TM</t>
  </si>
  <si>
    <t>CR142TM</t>
  </si>
  <si>
    <t>CR154TM</t>
  </si>
  <si>
    <t>CR155TM</t>
  </si>
  <si>
    <t>CR165TM</t>
  </si>
  <si>
    <t>CR167TM</t>
  </si>
  <si>
    <t>CY154PC</t>
  </si>
  <si>
    <t>CY809PC</t>
  </si>
  <si>
    <t xml:space="preserve">IVECO A50C11 CNG </t>
  </si>
  <si>
    <t>CY810PC</t>
  </si>
  <si>
    <t xml:space="preserve">IRISBUS SFR 117-36 </t>
  </si>
  <si>
    <t>CY964PC</t>
  </si>
  <si>
    <t xml:space="preserve">IVECO 50 CNG Sitcar </t>
  </si>
  <si>
    <t>CZ930KW</t>
  </si>
  <si>
    <t>CZ931KW</t>
  </si>
  <si>
    <t>CZ932KW</t>
  </si>
  <si>
    <t>CZ933KW</t>
  </si>
  <si>
    <t>DC013GX</t>
  </si>
  <si>
    <t xml:space="preserve">SETRA S317UL </t>
  </si>
  <si>
    <t>DC386GX</t>
  </si>
  <si>
    <t xml:space="preserve">IRISBUS 50C11 CNG </t>
  </si>
  <si>
    <t>DC387GX</t>
  </si>
  <si>
    <t>DC538GX</t>
  </si>
  <si>
    <t>DH482LP</t>
  </si>
  <si>
    <t>DW074KM</t>
  </si>
  <si>
    <t xml:space="preserve">FIAT 250EDMFC CX </t>
  </si>
  <si>
    <t>DY819EB</t>
  </si>
  <si>
    <t xml:space="preserve">IRIBUS ITALIA </t>
  </si>
  <si>
    <t>DY940EB</t>
  </si>
  <si>
    <t xml:space="preserve">SETRA S419UL </t>
  </si>
  <si>
    <t>DY952EB</t>
  </si>
  <si>
    <t xml:space="preserve">SETRA S431DT </t>
  </si>
  <si>
    <t>EC859VM</t>
  </si>
  <si>
    <t xml:space="preserve">SETRA S417UL </t>
  </si>
  <si>
    <t>EC936VM</t>
  </si>
  <si>
    <t>EF864GR</t>
  </si>
  <si>
    <t>EG933LZ</t>
  </si>
  <si>
    <t>EG939XH</t>
  </si>
  <si>
    <t xml:space="preserve">IVECO A65C/E4/32 </t>
  </si>
  <si>
    <t>EK993ZL</t>
  </si>
  <si>
    <t xml:space="preserve">IVECO A50/E4/ACNG </t>
  </si>
  <si>
    <t>EK994ZL</t>
  </si>
  <si>
    <t>EM907YE</t>
  </si>
  <si>
    <t>EM908YE</t>
  </si>
  <si>
    <t>EP911AN</t>
  </si>
  <si>
    <t xml:space="preserve">VDL SYNERGY SDD </t>
  </si>
  <si>
    <t>EP983AN</t>
  </si>
  <si>
    <t>EV980RH</t>
  </si>
  <si>
    <t xml:space="preserve">IVECO 100/E4 </t>
  </si>
  <si>
    <t>EW889GV</t>
  </si>
  <si>
    <t xml:space="preserve">BREDA AVANCITY </t>
  </si>
  <si>
    <t>EW890GV</t>
  </si>
  <si>
    <t>EX953HE</t>
  </si>
  <si>
    <t xml:space="preserve">NEOPLAN N 4421 </t>
  </si>
  <si>
    <t>EX990BP</t>
  </si>
  <si>
    <t xml:space="preserve">IVECO 70 C14 CNG </t>
  </si>
  <si>
    <t>EX991BP</t>
  </si>
  <si>
    <t>FB924EG</t>
  </si>
  <si>
    <t xml:space="preserve">MERCEDES O 530 G </t>
  </si>
  <si>
    <t>FB937EG</t>
  </si>
  <si>
    <t>FB986SZ</t>
  </si>
  <si>
    <t xml:space="preserve">IVECO CROSSWAY LE </t>
  </si>
  <si>
    <t>FE818HS</t>
  </si>
  <si>
    <t xml:space="preserve">SCANIA INTERLINK M 330 </t>
  </si>
  <si>
    <t>FG831ND</t>
  </si>
  <si>
    <t xml:space="preserve">SETRA S321 UL </t>
  </si>
  <si>
    <t>FG891ND</t>
  </si>
  <si>
    <t>FK915VG</t>
  </si>
  <si>
    <t>VAN HOOL AG300</t>
  </si>
  <si>
    <t>FK916VG</t>
  </si>
  <si>
    <t>FK917VG</t>
  </si>
  <si>
    <t>MERCEDE O 530 G</t>
  </si>
  <si>
    <t>FL927VB</t>
  </si>
  <si>
    <t>MENARINI M231/8</t>
  </si>
  <si>
    <t>FL928VB</t>
  </si>
  <si>
    <t>FL929VB</t>
  </si>
  <si>
    <t>FL945VB</t>
  </si>
  <si>
    <t>FM853TN</t>
  </si>
  <si>
    <t>FM874TN</t>
  </si>
  <si>
    <t>FR880KJ</t>
  </si>
  <si>
    <t>IVECO BUS 60C18</t>
  </si>
  <si>
    <t>FR881KJ</t>
  </si>
  <si>
    <t>FR882KJ</t>
  </si>
  <si>
    <t>FR883KJ</t>
  </si>
  <si>
    <t>FR884KJ</t>
  </si>
  <si>
    <t>FS949VX</t>
  </si>
  <si>
    <t>MERCEDES BENZ 62802</t>
  </si>
  <si>
    <t>FS955VX</t>
  </si>
  <si>
    <t>FT003XH</t>
  </si>
  <si>
    <t>EVOBUS SETRA S317 UL</t>
  </si>
  <si>
    <t>FT787VP</t>
  </si>
  <si>
    <t>IVECO BUS CROSS WAY</t>
  </si>
  <si>
    <t>FT788VP</t>
  </si>
  <si>
    <t>EF368TS</t>
  </si>
  <si>
    <t>FD937KZ</t>
  </si>
  <si>
    <t xml:space="preserve">SETRA 416 GT-HD </t>
  </si>
  <si>
    <t>AM699RM</t>
  </si>
  <si>
    <t xml:space="preserve">M 230 MU </t>
  </si>
  <si>
    <t>BT661RK</t>
  </si>
  <si>
    <t xml:space="preserve">M 240 CNG LU/3P </t>
  </si>
  <si>
    <t>BT662RK</t>
  </si>
  <si>
    <t>BT663RK</t>
  </si>
  <si>
    <t>BT755RK</t>
  </si>
  <si>
    <t>BW405JX</t>
  </si>
  <si>
    <t xml:space="preserve">M 240 CNG </t>
  </si>
  <si>
    <t>BW406JX</t>
  </si>
  <si>
    <t>BW407JX</t>
  </si>
  <si>
    <t>BW788JX</t>
  </si>
  <si>
    <t>CC439MZ</t>
  </si>
  <si>
    <t xml:space="preserve">M 240 NU CNG </t>
  </si>
  <si>
    <t>CC440MZ</t>
  </si>
  <si>
    <t>CF972MV</t>
  </si>
  <si>
    <t xml:space="preserve">M 231 GNC/CU </t>
  </si>
  <si>
    <t>CT082ME</t>
  </si>
  <si>
    <t xml:space="preserve">M 231 CU CNG </t>
  </si>
  <si>
    <t>CT083ME</t>
  </si>
  <si>
    <t>CT084ME</t>
  </si>
  <si>
    <t>CT085ME</t>
  </si>
  <si>
    <t>CT693ME</t>
  </si>
  <si>
    <t xml:space="preserve">491.12.27 CNG </t>
  </si>
  <si>
    <t>DX454KN</t>
  </si>
  <si>
    <t xml:space="preserve">CITELIS </t>
  </si>
  <si>
    <t>DX455KN</t>
  </si>
  <si>
    <t>EA157HF</t>
  </si>
  <si>
    <t xml:space="preserve">ITALIA-CITELIS </t>
  </si>
  <si>
    <t>EA158HF</t>
  </si>
  <si>
    <t>ET059WE</t>
  </si>
  <si>
    <t xml:space="preserve">CITELIS PSU09D2 </t>
  </si>
  <si>
    <t>ET076WE</t>
  </si>
  <si>
    <t xml:space="preserve">VIVACITY C-CMG </t>
  </si>
  <si>
    <t>ET090HS</t>
  </si>
  <si>
    <t xml:space="preserve">CITELIS PS09d5 </t>
  </si>
  <si>
    <t>ET091HS</t>
  </si>
  <si>
    <t xml:space="preserve">70C14 CITY TOUR </t>
  </si>
  <si>
    <t>FV954GL</t>
  </si>
  <si>
    <t xml:space="preserve">IVECO URBANWAY </t>
  </si>
  <si>
    <t>FV955GL</t>
  </si>
  <si>
    <t>IVECO URBANWAY</t>
  </si>
  <si>
    <t>FV956GL</t>
  </si>
  <si>
    <t xml:space="preserve">IVECO URBANWAY 18 Metri </t>
  </si>
  <si>
    <t>AK033VT</t>
  </si>
  <si>
    <t xml:space="preserve">M 230/1E2 CU </t>
  </si>
  <si>
    <t>AR552EC</t>
  </si>
  <si>
    <t xml:space="preserve">CC80E18M 86 - CACCIAMALI TEMA 295 </t>
  </si>
  <si>
    <t>AV253VR</t>
  </si>
  <si>
    <t xml:space="preserve">TEMA 295 </t>
  </si>
  <si>
    <t>BL119EN</t>
  </si>
  <si>
    <t xml:space="preserve">A.45.12 </t>
  </si>
  <si>
    <t>BL477EN</t>
  </si>
  <si>
    <t xml:space="preserve">49E12/52 </t>
  </si>
  <si>
    <t>BN812BN</t>
  </si>
  <si>
    <t xml:space="preserve">80.E.18 </t>
  </si>
  <si>
    <t>BN813BN</t>
  </si>
  <si>
    <t>BN844BN</t>
  </si>
  <si>
    <t>BW331KB</t>
  </si>
  <si>
    <t xml:space="preserve">50C13/56 </t>
  </si>
  <si>
    <t>BW412KB</t>
  </si>
  <si>
    <t>BW931KA</t>
  </si>
  <si>
    <t xml:space="preserve">M 231/E3-140 CU </t>
  </si>
  <si>
    <t>BW952JY</t>
  </si>
  <si>
    <t xml:space="preserve">100E.21 </t>
  </si>
  <si>
    <t>DD376EA</t>
  </si>
  <si>
    <t xml:space="preserve">491E.10/94/F2G/DA </t>
  </si>
  <si>
    <t>DD450EA</t>
  </si>
  <si>
    <t xml:space="preserve">50CNG SITCAR CT.11/URTH 27 - (AC-RT) </t>
  </si>
  <si>
    <t>AK659VN</t>
  </si>
  <si>
    <t xml:space="preserve">Cacciamali TCM 890 CAU </t>
  </si>
  <si>
    <t>BG039PX</t>
  </si>
  <si>
    <t xml:space="preserve">BredaMenarinibus M 231 MU/3 </t>
  </si>
  <si>
    <t>BG385PT</t>
  </si>
  <si>
    <t xml:space="preserve">BredaMenarinibus M 240 NU/A </t>
  </si>
  <si>
    <t>BL267ET</t>
  </si>
  <si>
    <t>BL417ET</t>
  </si>
  <si>
    <t>BW577KA</t>
  </si>
  <si>
    <t xml:space="preserve">BredaMenarinibus M 231 </t>
  </si>
  <si>
    <t>CK930NZ</t>
  </si>
  <si>
    <t xml:space="preserve">IRISBUS ITALIA 491 E </t>
  </si>
  <si>
    <t>CT617ME</t>
  </si>
  <si>
    <t xml:space="preserve">Irisbus Italia 491 E.10 </t>
  </si>
  <si>
    <t>CT720ME</t>
  </si>
  <si>
    <t xml:space="preserve">Irisbus Italia 491 E.12 </t>
  </si>
  <si>
    <t>DD034EA</t>
  </si>
  <si>
    <t xml:space="preserve">BredaMenarinibus M 231/GV </t>
  </si>
  <si>
    <t>DG024XV</t>
  </si>
  <si>
    <t xml:space="preserve">Irisbus Italia 203/E </t>
  </si>
  <si>
    <t>ED111NA</t>
  </si>
  <si>
    <t xml:space="preserve">IVECO IRIBUS PS09D5 </t>
  </si>
  <si>
    <t>EN080KW</t>
  </si>
  <si>
    <t xml:space="preserve">IRISBUS IVECO URBANWAY </t>
  </si>
  <si>
    <t>EN081KW</t>
  </si>
  <si>
    <t xml:space="preserve">IRISBUS PS09D5/83 </t>
  </si>
  <si>
    <t>FA019XW</t>
  </si>
  <si>
    <t xml:space="preserve">Siccar 283 NU INBUS U 210 FTN </t>
  </si>
  <si>
    <t>FA051XW</t>
  </si>
  <si>
    <t xml:space="preserve">IVECO URBANWAY XB5J PS ECG </t>
  </si>
  <si>
    <t>FB903RG</t>
  </si>
  <si>
    <t>FC045BJ</t>
  </si>
  <si>
    <t xml:space="preserve">HEULIEZ GX 586H </t>
  </si>
  <si>
    <t>FG009LC</t>
  </si>
  <si>
    <t>FV924GL</t>
  </si>
  <si>
    <t>Iveco Urbanway</t>
  </si>
  <si>
    <t>CROGNALETTI S.R.L. (Cingoli)</t>
  </si>
  <si>
    <t>AG320EG</t>
  </si>
  <si>
    <t xml:space="preserve">SETRA S 215 UL </t>
  </si>
  <si>
    <t>AJ910DZ</t>
  </si>
  <si>
    <t xml:space="preserve">113 CLB </t>
  </si>
  <si>
    <t>AL630TD</t>
  </si>
  <si>
    <t xml:space="preserve">SETRA S 315 UL </t>
  </si>
  <si>
    <t>AV658VS</t>
  </si>
  <si>
    <t>FIAT</t>
  </si>
  <si>
    <t>BC841RG</t>
  </si>
  <si>
    <t>BR385HA</t>
  </si>
  <si>
    <t xml:space="preserve">MY WAY </t>
  </si>
  <si>
    <t>BT091RK</t>
  </si>
  <si>
    <t>BZ060FP</t>
  </si>
  <si>
    <t xml:space="preserve">SPRINTER 416 CDI </t>
  </si>
  <si>
    <t>CA142ED</t>
  </si>
  <si>
    <t>CC804MZ</t>
  </si>
  <si>
    <t>CK590ZA</t>
  </si>
  <si>
    <t xml:space="preserve">L/3H3/T35 </t>
  </si>
  <si>
    <t>CN400KX</t>
  </si>
  <si>
    <t xml:space="preserve">K/114/IB </t>
  </si>
  <si>
    <t>CN645KX</t>
  </si>
  <si>
    <t>CW750MP</t>
  </si>
  <si>
    <t>CX200RR</t>
  </si>
  <si>
    <t xml:space="preserve">INERTCENTURY </t>
  </si>
  <si>
    <t>CX213RL</t>
  </si>
  <si>
    <t xml:space="preserve">INTERCENTURY </t>
  </si>
  <si>
    <t>CZ601WZ</t>
  </si>
  <si>
    <t xml:space="preserve">SG 321 UL </t>
  </si>
  <si>
    <t>DT696DT</t>
  </si>
  <si>
    <t xml:space="preserve">S415/UL/E5 </t>
  </si>
  <si>
    <t>EC408CE</t>
  </si>
  <si>
    <t>EC409CE</t>
  </si>
  <si>
    <t>EM910GK</t>
  </si>
  <si>
    <t xml:space="preserve">FRANCE SFR160 </t>
  </si>
  <si>
    <t>EV455WP</t>
  </si>
  <si>
    <t>FC001BJ</t>
  </si>
  <si>
    <t xml:space="preserve">FRANCE ICBCW3/00 3C </t>
  </si>
  <si>
    <t>FD046XV</t>
  </si>
  <si>
    <t xml:space="preserve">S417UL </t>
  </si>
  <si>
    <t>MC382669</t>
  </si>
  <si>
    <t>ER196EB</t>
  </si>
  <si>
    <t xml:space="preserve">IRISBUS_393E.12.35_MYWAY-CR16 </t>
  </si>
  <si>
    <t>FS867FP</t>
  </si>
  <si>
    <t>8700 BLE</t>
  </si>
  <si>
    <t>FS881FP</t>
  </si>
  <si>
    <t>FS994FP</t>
  </si>
  <si>
    <t>FS995FP</t>
  </si>
  <si>
    <t>FS996FP</t>
  </si>
  <si>
    <t>8700 LE</t>
  </si>
  <si>
    <t>FS997FP</t>
  </si>
  <si>
    <t>FS998FP</t>
  </si>
  <si>
    <t>FV980GL</t>
  </si>
  <si>
    <t>0 550 UE</t>
  </si>
  <si>
    <t>FV820GL</t>
  </si>
  <si>
    <t>CROSSWAY</t>
  </si>
  <si>
    <t>AG790EV</t>
  </si>
  <si>
    <t>BREDAMENARINIBUS</t>
  </si>
  <si>
    <t xml:space="preserve">M 220 NS </t>
  </si>
  <si>
    <t>CH633LJ</t>
  </si>
  <si>
    <t xml:space="preserve">50 C13/56 SITCAR </t>
  </si>
  <si>
    <t>CK372PA</t>
  </si>
  <si>
    <t xml:space="preserve">CACC. 65C11 </t>
  </si>
  <si>
    <t>CW771KC</t>
  </si>
  <si>
    <t>CW772KC</t>
  </si>
  <si>
    <t>CW821KC</t>
  </si>
  <si>
    <t>CW822KC</t>
  </si>
  <si>
    <t>DD256EA</t>
  </si>
  <si>
    <t xml:space="preserve">65CNG/70 SITCAR CT11/URTH39 (RT) </t>
  </si>
  <si>
    <t>EJ985VP</t>
  </si>
  <si>
    <t xml:space="preserve">50C17 </t>
  </si>
  <si>
    <t>ER063PN</t>
  </si>
  <si>
    <t xml:space="preserve">IVECO THESI CL3 </t>
  </si>
  <si>
    <t>FC074BJ</t>
  </si>
  <si>
    <t xml:space="preserve">SITCAR CT 15 </t>
  </si>
  <si>
    <t>FC075BJ</t>
  </si>
  <si>
    <t xml:space="preserve">URBANWAY </t>
  </si>
  <si>
    <t>BN199BJ</t>
  </si>
  <si>
    <t xml:space="preserve">200E 8.13 EUROPOLIS </t>
  </si>
  <si>
    <t>AK059VR</t>
  </si>
  <si>
    <t>AK060VR</t>
  </si>
  <si>
    <t>AR709EF</t>
  </si>
  <si>
    <t>AR710EF</t>
  </si>
  <si>
    <t>BG015PT</t>
  </si>
  <si>
    <t>BG016PT</t>
  </si>
  <si>
    <t>BG062PV</t>
  </si>
  <si>
    <t xml:space="preserve">100.E.18 </t>
  </si>
  <si>
    <t>BG145PT</t>
  </si>
  <si>
    <t>BL419ET</t>
  </si>
  <si>
    <t>BL420ET</t>
  </si>
  <si>
    <t>BL922ET</t>
  </si>
  <si>
    <t>BL923ET</t>
  </si>
  <si>
    <t xml:space="preserve">391E 12 29 </t>
  </si>
  <si>
    <t>BN200BJ</t>
  </si>
  <si>
    <t>BN474BJ</t>
  </si>
  <si>
    <t xml:space="preserve">393E 12.35 MY WAY </t>
  </si>
  <si>
    <t>BN476BJ</t>
  </si>
  <si>
    <t>BN478BJ</t>
  </si>
  <si>
    <t>BT648RK</t>
  </si>
  <si>
    <t xml:space="preserve">380.10.35P </t>
  </si>
  <si>
    <t>BT649RK</t>
  </si>
  <si>
    <t>BW491JX</t>
  </si>
  <si>
    <t xml:space="preserve">EXTRAURBANO </t>
  </si>
  <si>
    <t>BW594JW</t>
  </si>
  <si>
    <t>BW876KB</t>
  </si>
  <si>
    <t xml:space="preserve">A50 C13 L19 TURBO DAILY </t>
  </si>
  <si>
    <t>BW996JX</t>
  </si>
  <si>
    <t>BW997JX</t>
  </si>
  <si>
    <t>CA162SK</t>
  </si>
  <si>
    <t>CA201SK</t>
  </si>
  <si>
    <t xml:space="preserve">SETRA 315 UL </t>
  </si>
  <si>
    <t>CC051MZ</t>
  </si>
  <si>
    <t xml:space="preserve">M 231 CU/GNC </t>
  </si>
  <si>
    <t>CC070MY</t>
  </si>
  <si>
    <t xml:space="preserve">491E 12.24 CNG CITICLAS </t>
  </si>
  <si>
    <t>CF985MV</t>
  </si>
  <si>
    <t xml:space="preserve">491E.10E24/U97/3P/CNG </t>
  </si>
  <si>
    <t>CH180LH</t>
  </si>
  <si>
    <t xml:space="preserve">397/E/35 </t>
  </si>
  <si>
    <t>CH546LH</t>
  </si>
  <si>
    <t xml:space="preserve">397/E/45 </t>
  </si>
  <si>
    <t>CH731LH</t>
  </si>
  <si>
    <t>CH732LH</t>
  </si>
  <si>
    <t>CH952LH</t>
  </si>
  <si>
    <t>CH953LH</t>
  </si>
  <si>
    <t xml:space="preserve">397E 12.35 DALLAVIA </t>
  </si>
  <si>
    <t>CH976LH</t>
  </si>
  <si>
    <t>CH977LH</t>
  </si>
  <si>
    <t>CK256PA</t>
  </si>
  <si>
    <t xml:space="preserve">65CNG/70 CACCIAMALI </t>
  </si>
  <si>
    <t>CK679PA</t>
  </si>
  <si>
    <t xml:space="preserve">ARES CRT </t>
  </si>
  <si>
    <t>CK801PA</t>
  </si>
  <si>
    <t xml:space="preserve">DAF FLD 13.340 </t>
  </si>
  <si>
    <t>CK802PA</t>
  </si>
  <si>
    <t>CT427MD</t>
  </si>
  <si>
    <t xml:space="preserve">SETRA 317 UL </t>
  </si>
  <si>
    <t>CT776MD</t>
  </si>
  <si>
    <t xml:space="preserve">50/C/11 CNG </t>
  </si>
  <si>
    <t>CT853MD</t>
  </si>
  <si>
    <t xml:space="preserve">S 315 UL EURO 3 </t>
  </si>
  <si>
    <t>CT854MD</t>
  </si>
  <si>
    <t>CT855MD</t>
  </si>
  <si>
    <t xml:space="preserve">SG 321 UL EURO 3 </t>
  </si>
  <si>
    <t>CT917MD</t>
  </si>
  <si>
    <t>CT918MD</t>
  </si>
  <si>
    <t>CT919MD</t>
  </si>
  <si>
    <t>CW579KC</t>
  </si>
  <si>
    <t xml:space="preserve">203E.9.27/CNG </t>
  </si>
  <si>
    <t>CW855KC</t>
  </si>
  <si>
    <t xml:space="preserve">491E. 12/S90/F2G CNG </t>
  </si>
  <si>
    <t>CW856KC</t>
  </si>
  <si>
    <t>CW859KC</t>
  </si>
  <si>
    <t xml:space="preserve">397E. 10.31/DV63 DALLAVIA </t>
  </si>
  <si>
    <t>CW910KC</t>
  </si>
  <si>
    <t>CW911KC</t>
  </si>
  <si>
    <t>CW912KC</t>
  </si>
  <si>
    <t>CW913KC</t>
  </si>
  <si>
    <t>CY621XB</t>
  </si>
  <si>
    <t xml:space="preserve">M 231 CU </t>
  </si>
  <si>
    <t>CY637XB</t>
  </si>
  <si>
    <t>CY702XB</t>
  </si>
  <si>
    <t>DA019SC</t>
  </si>
  <si>
    <t>DA020SC</t>
  </si>
  <si>
    <t>DA053SC</t>
  </si>
  <si>
    <t>DA126SC</t>
  </si>
  <si>
    <t xml:space="preserve">50 C 11 CNG </t>
  </si>
  <si>
    <t>DD124EA</t>
  </si>
  <si>
    <t xml:space="preserve">ITALIA 397E </t>
  </si>
  <si>
    <t>DD184EA</t>
  </si>
  <si>
    <t xml:space="preserve">TCI/972 </t>
  </si>
  <si>
    <t>DD375EA</t>
  </si>
  <si>
    <t xml:space="preserve">S/417/UL EURO 4 </t>
  </si>
  <si>
    <t>DD448EA</t>
  </si>
  <si>
    <t>DR408EV</t>
  </si>
  <si>
    <t>DT629WS</t>
  </si>
  <si>
    <t xml:space="preserve">SFR 160 CROSSWAY </t>
  </si>
  <si>
    <t>DT630WS</t>
  </si>
  <si>
    <t xml:space="preserve">CROSSWAY </t>
  </si>
  <si>
    <t>DT631WS</t>
  </si>
  <si>
    <t xml:space="preserve">FUTURA FLD 104-365 L E5/D </t>
  </si>
  <si>
    <t>DT684WS</t>
  </si>
  <si>
    <t xml:space="preserve">SINERGY </t>
  </si>
  <si>
    <t>DX092KL</t>
  </si>
  <si>
    <t xml:space="preserve">S/412 UL </t>
  </si>
  <si>
    <t>DX231KL</t>
  </si>
  <si>
    <t>DX248KL</t>
  </si>
  <si>
    <t xml:space="preserve">EUROPOLIS </t>
  </si>
  <si>
    <t>DX249KL</t>
  </si>
  <si>
    <t>DX407KL</t>
  </si>
  <si>
    <t xml:space="preserve">SYNERGY SDD 130-510 L E5/D </t>
  </si>
  <si>
    <t>EJ046VN</t>
  </si>
  <si>
    <t>EJ047VN</t>
  </si>
  <si>
    <t xml:space="preserve">S 412 UL </t>
  </si>
  <si>
    <t>EJ048VN</t>
  </si>
  <si>
    <t>EJ049VN</t>
  </si>
  <si>
    <t>EJ050VN</t>
  </si>
  <si>
    <t>EJ976VP</t>
  </si>
  <si>
    <t xml:space="preserve">65C17 </t>
  </si>
  <si>
    <t>EJ977VP</t>
  </si>
  <si>
    <t>EJ984VP</t>
  </si>
  <si>
    <t>EK064RN</t>
  </si>
  <si>
    <t>IVECO IRISBUS</t>
  </si>
  <si>
    <t xml:space="preserve">Crossway </t>
  </si>
  <si>
    <t>EK065RN</t>
  </si>
  <si>
    <t>EK066RN</t>
  </si>
  <si>
    <t>EK067RN</t>
  </si>
  <si>
    <t>EK074RN</t>
  </si>
  <si>
    <t>EK075RN</t>
  </si>
  <si>
    <t>EK076RN</t>
  </si>
  <si>
    <t>EK077RN</t>
  </si>
  <si>
    <t>EL001JA</t>
  </si>
  <si>
    <t xml:space="preserve">Citaro </t>
  </si>
  <si>
    <t>EL002JA</t>
  </si>
  <si>
    <t>EM002RG</t>
  </si>
  <si>
    <t xml:space="preserve">SETRA S 210 </t>
  </si>
  <si>
    <t>ER014PN</t>
  </si>
  <si>
    <t>ER015PN</t>
  </si>
  <si>
    <t>ER035PN</t>
  </si>
  <si>
    <t xml:space="preserve">IVECOTHESI 70C17 </t>
  </si>
  <si>
    <t>ER062PN</t>
  </si>
  <si>
    <t xml:space="preserve">IVECO THESI 70C17 </t>
  </si>
  <si>
    <t>ER063EB</t>
  </si>
  <si>
    <t>ER094EB</t>
  </si>
  <si>
    <t>ER095EB</t>
  </si>
  <si>
    <t>ES090CT</t>
  </si>
  <si>
    <t xml:space="preserve">SETRA 315 UL EURO 3 </t>
  </si>
  <si>
    <t>ET006HS</t>
  </si>
  <si>
    <t>ET036HS</t>
  </si>
  <si>
    <t>ET037HS</t>
  </si>
  <si>
    <t>ET040HS</t>
  </si>
  <si>
    <t>ET085HS</t>
  </si>
  <si>
    <t>EV453WP</t>
  </si>
  <si>
    <t xml:space="preserve">IVECO 70C14 CNG </t>
  </si>
  <si>
    <t>EV454WP</t>
  </si>
  <si>
    <t>EZ900RP</t>
  </si>
  <si>
    <t>EZ982RP</t>
  </si>
  <si>
    <t xml:space="preserve">CITARO 530 G </t>
  </si>
  <si>
    <t>FB914RG</t>
  </si>
  <si>
    <t>FB933RG</t>
  </si>
  <si>
    <t xml:space="preserve">A65C17 </t>
  </si>
  <si>
    <t>FB941RG</t>
  </si>
  <si>
    <t>FC059BJ</t>
  </si>
  <si>
    <t>FC714BR</t>
  </si>
  <si>
    <t xml:space="preserve">Citaro GU </t>
  </si>
  <si>
    <t>FC076BJ</t>
  </si>
  <si>
    <t xml:space="preserve">IVECO URBAN WAY </t>
  </si>
  <si>
    <t>FD000XV</t>
  </si>
  <si>
    <t>FD015XV</t>
  </si>
  <si>
    <t xml:space="preserve">370E 10.27 </t>
  </si>
  <si>
    <t>FG003LC</t>
  </si>
  <si>
    <t xml:space="preserve">EVOBIS 530 C </t>
  </si>
  <si>
    <t>FG861LD</t>
  </si>
  <si>
    <t>FJ050CZ</t>
  </si>
  <si>
    <t>MERCEDES CITARO 530 G</t>
  </si>
  <si>
    <t>FR011HF</t>
  </si>
  <si>
    <t>IVECO CROSSWAY</t>
  </si>
  <si>
    <t>FR012HF</t>
  </si>
  <si>
    <t>FR027HF</t>
  </si>
  <si>
    <t>FR028HF</t>
  </si>
  <si>
    <t>FR068HF</t>
  </si>
  <si>
    <t>FR069HF</t>
  </si>
  <si>
    <t>FR080HF</t>
  </si>
  <si>
    <t>IVECO A 60 C 18</t>
  </si>
  <si>
    <t>FS001FM</t>
  </si>
  <si>
    <t>FS002FM</t>
  </si>
  <si>
    <t>FS005FM</t>
  </si>
  <si>
    <t>MERCEDES SPRINTER</t>
  </si>
  <si>
    <t>FS006FM</t>
  </si>
  <si>
    <t>FS069FM</t>
  </si>
  <si>
    <t>SETRA S 417 UL</t>
  </si>
  <si>
    <t>FS860FP</t>
  </si>
  <si>
    <t>OTOKAR LA16SR2BX</t>
  </si>
  <si>
    <t>FV910GL</t>
  </si>
  <si>
    <t>FV915GL</t>
  </si>
  <si>
    <t>FV958GL</t>
  </si>
  <si>
    <t>FV965GL</t>
  </si>
  <si>
    <t>RAMPINI E60</t>
  </si>
  <si>
    <t>AV640VS</t>
  </si>
  <si>
    <t>CK024PA</t>
  </si>
  <si>
    <t xml:space="preserve">A/50/19 </t>
  </si>
  <si>
    <t>ES012CT</t>
  </si>
  <si>
    <t xml:space="preserve">Sprinter 519 DF 43L/50 </t>
  </si>
  <si>
    <t>MC289549</t>
  </si>
  <si>
    <t xml:space="preserve">201.2 NU </t>
  </si>
  <si>
    <t>MC338597</t>
  </si>
  <si>
    <t>FE873HN</t>
  </si>
  <si>
    <t xml:space="preserve">IVECO_A45E12-SS06 </t>
  </si>
  <si>
    <t>AK127VN</t>
  </si>
  <si>
    <t xml:space="preserve">SETRA S 315 H </t>
  </si>
  <si>
    <t>BC726RG</t>
  </si>
  <si>
    <t xml:space="preserve">SETRA 315 </t>
  </si>
  <si>
    <t>BR213HA</t>
  </si>
  <si>
    <t>BR724HA</t>
  </si>
  <si>
    <t>IRIZAR</t>
  </si>
  <si>
    <t xml:space="preserve">SCANIA 12.33 </t>
  </si>
  <si>
    <t>BW596JW</t>
  </si>
  <si>
    <t xml:space="preserve">315 UI </t>
  </si>
  <si>
    <t>CH197LH</t>
  </si>
  <si>
    <t>CK326PA</t>
  </si>
  <si>
    <t>CK493NZ</t>
  </si>
  <si>
    <t xml:space="preserve">ESTRA 315 UL </t>
  </si>
  <si>
    <t>CY561XB</t>
  </si>
  <si>
    <t xml:space="preserve">LEXIO/LD </t>
  </si>
  <si>
    <t>DD036EA</t>
  </si>
  <si>
    <t xml:space="preserve">S 317 UL </t>
  </si>
  <si>
    <t>DN148KN</t>
  </si>
  <si>
    <t xml:space="preserve">S/415/UL/E5 </t>
  </si>
  <si>
    <t>DR244EV</t>
  </si>
  <si>
    <t xml:space="preserve">Wing 65C18 </t>
  </si>
  <si>
    <t>DX186KL</t>
  </si>
  <si>
    <t>DX324KL</t>
  </si>
  <si>
    <t xml:space="preserve">WAY 65C18 </t>
  </si>
  <si>
    <t>EC438CE</t>
  </si>
  <si>
    <t xml:space="preserve">SFR160 </t>
  </si>
  <si>
    <t>EM959WT</t>
  </si>
  <si>
    <t>ES027CT</t>
  </si>
  <si>
    <t>ES028CT</t>
  </si>
  <si>
    <t xml:space="preserve">70C17 WING </t>
  </si>
  <si>
    <t>FK922HZ</t>
  </si>
  <si>
    <t>SPRINTER</t>
  </si>
  <si>
    <t>BG553PX</t>
  </si>
  <si>
    <t>BG558PX</t>
  </si>
  <si>
    <t xml:space="preserve">SETRA S 309 HD </t>
  </si>
  <si>
    <t>BG678PT</t>
  </si>
  <si>
    <t>BG839PT</t>
  </si>
  <si>
    <t>BL010EN</t>
  </si>
  <si>
    <t>BW032JX</t>
  </si>
  <si>
    <t xml:space="preserve">SETRA S 315 GT-HD </t>
  </si>
  <si>
    <t>DG116XV</t>
  </si>
  <si>
    <t xml:space="preserve">SETRA S 412 UL </t>
  </si>
  <si>
    <t>DG941XV</t>
  </si>
  <si>
    <t>EA059HF</t>
  </si>
  <si>
    <t xml:space="preserve">SPRINTER TRANSFER 55 MERCEDES-BENZ 0 518 U XL </t>
  </si>
  <si>
    <t>EJ045FV</t>
  </si>
  <si>
    <t xml:space="preserve">SETRA S 415 UL </t>
  </si>
  <si>
    <t>EJ054FV</t>
  </si>
  <si>
    <t>BD945SG</t>
  </si>
  <si>
    <t xml:space="preserve">ILIADE </t>
  </si>
  <si>
    <t>BG014PW</t>
  </si>
  <si>
    <t>BG015PW</t>
  </si>
  <si>
    <t>BG679PT</t>
  </si>
  <si>
    <t xml:space="preserve">ARES </t>
  </si>
  <si>
    <t>BG680PT</t>
  </si>
  <si>
    <t>BN151BN</t>
  </si>
  <si>
    <t>BW870KB</t>
  </si>
  <si>
    <t xml:space="preserve">65C15/70 ORLANDI HAPPY L-28 </t>
  </si>
  <si>
    <t>CA478SJ</t>
  </si>
  <si>
    <t xml:space="preserve">FRANCE SFR115B-362 </t>
  </si>
  <si>
    <t>CH027LH</t>
  </si>
  <si>
    <t>CK254NZ</t>
  </si>
  <si>
    <t xml:space="preserve">TIZIANO </t>
  </si>
  <si>
    <t>CT063MD</t>
  </si>
  <si>
    <t>CT771MD</t>
  </si>
  <si>
    <t>CT772MD</t>
  </si>
  <si>
    <t>CY711XB</t>
  </si>
  <si>
    <t>CY997WY</t>
  </si>
  <si>
    <t xml:space="preserve">CROSS WAY SFR 160 </t>
  </si>
  <si>
    <t>DA021SC</t>
  </si>
  <si>
    <t>DA022SC</t>
  </si>
  <si>
    <t>DA023SC</t>
  </si>
  <si>
    <t>DV065YM</t>
  </si>
  <si>
    <t>DV066YM</t>
  </si>
  <si>
    <t>DX232KL</t>
  </si>
  <si>
    <t xml:space="preserve">65C/E4 CACCIAMALI </t>
  </si>
  <si>
    <t>EJ001VN</t>
  </si>
  <si>
    <t>EJ038VN</t>
  </si>
  <si>
    <t>EJ982VP</t>
  </si>
  <si>
    <t>ET008HS</t>
  </si>
  <si>
    <t>EV450WP</t>
  </si>
  <si>
    <t>FJ781ZP</t>
  </si>
  <si>
    <t>OPEL</t>
  </si>
  <si>
    <t>MOVANO</t>
  </si>
  <si>
    <t>AD543RP</t>
  </si>
  <si>
    <t xml:space="preserve">M 220/E </t>
  </si>
  <si>
    <t>AH408ZF</t>
  </si>
  <si>
    <t xml:space="preserve">M 220/E LS </t>
  </si>
  <si>
    <t>AH755ZT</t>
  </si>
  <si>
    <t xml:space="preserve">LL 30 40 </t>
  </si>
  <si>
    <t>AL046LR</t>
  </si>
  <si>
    <t xml:space="preserve">NL_222_FS </t>
  </si>
  <si>
    <t>AL095LV</t>
  </si>
  <si>
    <t xml:space="preserve">SM 3501 STARLINE </t>
  </si>
  <si>
    <t>AL097LV</t>
  </si>
  <si>
    <t>AL098LV</t>
  </si>
  <si>
    <t>AL352LV</t>
  </si>
  <si>
    <t xml:space="preserve">M 220 LS </t>
  </si>
  <si>
    <t>AL414LV</t>
  </si>
  <si>
    <t>AL534LX</t>
  </si>
  <si>
    <t>AL662LX</t>
  </si>
  <si>
    <t>AL663LX</t>
  </si>
  <si>
    <t>AL720LP</t>
  </si>
  <si>
    <t xml:space="preserve">S 315 H </t>
  </si>
  <si>
    <t>AL956LZ</t>
  </si>
  <si>
    <t xml:space="preserve">M 120 1/L </t>
  </si>
  <si>
    <t>AL985LY</t>
  </si>
  <si>
    <t xml:space="preserve">49_E12_52_POLLICINO </t>
  </si>
  <si>
    <t>AL988LZ</t>
  </si>
  <si>
    <t xml:space="preserve">S 315 HR </t>
  </si>
  <si>
    <t>AT517XC</t>
  </si>
  <si>
    <t>AT961XA</t>
  </si>
  <si>
    <t>KASSBOHERER</t>
  </si>
  <si>
    <t xml:space="preserve">S315 H </t>
  </si>
  <si>
    <t>AT962XA</t>
  </si>
  <si>
    <t>BB009RR</t>
  </si>
  <si>
    <t xml:space="preserve">A.45.10.28 </t>
  </si>
  <si>
    <t>BB010RR</t>
  </si>
  <si>
    <t xml:space="preserve">A.45.E10_28 </t>
  </si>
  <si>
    <t>BD483NS</t>
  </si>
  <si>
    <t xml:space="preserve">315 HD GT </t>
  </si>
  <si>
    <t>BD484NS</t>
  </si>
  <si>
    <t xml:space="preserve">315 HR </t>
  </si>
  <si>
    <t>BG362BK</t>
  </si>
  <si>
    <t>BN084BW</t>
  </si>
  <si>
    <t xml:space="preserve">A45.E12 </t>
  </si>
  <si>
    <t>BN085BW</t>
  </si>
  <si>
    <t xml:space="preserve">M231MU </t>
  </si>
  <si>
    <t>BN086BW</t>
  </si>
  <si>
    <t>BN137BT</t>
  </si>
  <si>
    <t xml:space="preserve">393_E12 </t>
  </si>
  <si>
    <t>BN138BT</t>
  </si>
  <si>
    <t>BN139BT</t>
  </si>
  <si>
    <t>BN140BT</t>
  </si>
  <si>
    <t>BN198BT</t>
  </si>
  <si>
    <t xml:space="preserve">491_E10_22 </t>
  </si>
  <si>
    <t>BN199BT</t>
  </si>
  <si>
    <t>BN249BW</t>
  </si>
  <si>
    <t xml:space="preserve">315_E_9_27_1_POKER </t>
  </si>
  <si>
    <t>BN250BW</t>
  </si>
  <si>
    <t>BN349BT</t>
  </si>
  <si>
    <t>BN350BT</t>
  </si>
  <si>
    <t>BN351BT</t>
  </si>
  <si>
    <t>BN352BT</t>
  </si>
  <si>
    <t>BN353BT</t>
  </si>
  <si>
    <t>BN354BT</t>
  </si>
  <si>
    <t xml:space="preserve">393_E12_35_L81 </t>
  </si>
  <si>
    <t>BN356BT</t>
  </si>
  <si>
    <t>BN357BT</t>
  </si>
  <si>
    <t>BN387BV</t>
  </si>
  <si>
    <t>BN388BV</t>
  </si>
  <si>
    <t>BN491BV</t>
  </si>
  <si>
    <t>BN525BT</t>
  </si>
  <si>
    <t xml:space="preserve">M 231 MU </t>
  </si>
  <si>
    <t>BN526BT</t>
  </si>
  <si>
    <t>BN594BT</t>
  </si>
  <si>
    <t xml:space="preserve">A45.12_28 </t>
  </si>
  <si>
    <t>BN595BT</t>
  </si>
  <si>
    <t>BN596BT</t>
  </si>
  <si>
    <t>BN654BT</t>
  </si>
  <si>
    <t>BN661BT</t>
  </si>
  <si>
    <t xml:space="preserve">ALE'_T154 </t>
  </si>
  <si>
    <t>BN732BT</t>
  </si>
  <si>
    <t>BN831BT</t>
  </si>
  <si>
    <t xml:space="preserve">A45_E12 </t>
  </si>
  <si>
    <t>BN871BT</t>
  </si>
  <si>
    <t xml:space="preserve">370_E_9_27_1_POKER </t>
  </si>
  <si>
    <t>BN935BT</t>
  </si>
  <si>
    <t>BT465DN</t>
  </si>
  <si>
    <t xml:space="preserve">NL_233_CNG </t>
  </si>
  <si>
    <t>BT466DN</t>
  </si>
  <si>
    <t>BT467DN</t>
  </si>
  <si>
    <t>BT468DN</t>
  </si>
  <si>
    <t>BT469DN</t>
  </si>
  <si>
    <t>BT470DN</t>
  </si>
  <si>
    <t>BT471DN</t>
  </si>
  <si>
    <t>BT753DN</t>
  </si>
  <si>
    <t>BT754DN</t>
  </si>
  <si>
    <t>BX320MF</t>
  </si>
  <si>
    <t xml:space="preserve">S315_H </t>
  </si>
  <si>
    <t>BX430ME</t>
  </si>
  <si>
    <t>BX431ME</t>
  </si>
  <si>
    <t xml:space="preserve">ALE' T154_3P_U10_TH_AC_E3 </t>
  </si>
  <si>
    <t>CB167WN</t>
  </si>
  <si>
    <t xml:space="preserve">491_10_.24_S86_CNG </t>
  </si>
  <si>
    <t>CB168WN</t>
  </si>
  <si>
    <t xml:space="preserve">491_10_24_S71_CNG </t>
  </si>
  <si>
    <t>CB245WN</t>
  </si>
  <si>
    <t>CG865ZP</t>
  </si>
  <si>
    <t xml:space="preserve">M 231 MU CNG </t>
  </si>
  <si>
    <t>CG866ZP</t>
  </si>
  <si>
    <t>CJ188RV</t>
  </si>
  <si>
    <t xml:space="preserve">50 C/11 CNG </t>
  </si>
  <si>
    <t>CJ189RV</t>
  </si>
  <si>
    <t>CJ683RV</t>
  </si>
  <si>
    <t>CJ913RV</t>
  </si>
  <si>
    <t>CL407KV</t>
  </si>
  <si>
    <t xml:space="preserve">DUCATO </t>
  </si>
  <si>
    <t>CS043EC</t>
  </si>
  <si>
    <t>CS269EC</t>
  </si>
  <si>
    <t>NEOPLAN</t>
  </si>
  <si>
    <t xml:space="preserve">BIPIANO N4426/3 </t>
  </si>
  <si>
    <t>CY232PA</t>
  </si>
  <si>
    <t xml:space="preserve">65_C15 </t>
  </si>
  <si>
    <t>CY235PA</t>
  </si>
  <si>
    <t>CY236PA</t>
  </si>
  <si>
    <t>CY237PA</t>
  </si>
  <si>
    <t>CY371PA</t>
  </si>
  <si>
    <t>CY582PA</t>
  </si>
  <si>
    <t xml:space="preserve">S321 UL </t>
  </si>
  <si>
    <t>CY583PA</t>
  </si>
  <si>
    <t xml:space="preserve">SG321 UL </t>
  </si>
  <si>
    <t>CY584PA</t>
  </si>
  <si>
    <t>CY585PA</t>
  </si>
  <si>
    <t>CY617PA</t>
  </si>
  <si>
    <t>CY618PA</t>
  </si>
  <si>
    <t>CY619PA</t>
  </si>
  <si>
    <t>CY762PA</t>
  </si>
  <si>
    <t xml:space="preserve">397_E10_31 </t>
  </si>
  <si>
    <t>DB116PY</t>
  </si>
  <si>
    <t xml:space="preserve">491_E18_31_154_CNG </t>
  </si>
  <si>
    <t>DB117PY</t>
  </si>
  <si>
    <t xml:space="preserve">203_E9_27_CNG </t>
  </si>
  <si>
    <t>DB118PY</t>
  </si>
  <si>
    <t>DB119PY</t>
  </si>
  <si>
    <t>DB120PY</t>
  </si>
  <si>
    <t>DB121PY</t>
  </si>
  <si>
    <t>DB122PY</t>
  </si>
  <si>
    <t>DB593PY</t>
  </si>
  <si>
    <t xml:space="preserve">S321/UL </t>
  </si>
  <si>
    <t>DG266RF</t>
  </si>
  <si>
    <t>DG361RF</t>
  </si>
  <si>
    <t>DJ331DJ</t>
  </si>
  <si>
    <t>DJ540DJ</t>
  </si>
  <si>
    <t xml:space="preserve">S431/DT </t>
  </si>
  <si>
    <t>DM420RT</t>
  </si>
  <si>
    <t>DM436RT</t>
  </si>
  <si>
    <t xml:space="preserve">100_INDCAR_CC100_MAGO_2_CABRIO </t>
  </si>
  <si>
    <t>DS702NX</t>
  </si>
  <si>
    <t xml:space="preserve">491_10_94_F26_DA </t>
  </si>
  <si>
    <t>DS756NX</t>
  </si>
  <si>
    <t>DS757NX</t>
  </si>
  <si>
    <t>DS997NX</t>
  </si>
  <si>
    <t xml:space="preserve">PS09D5/77_CITELIS_CNG </t>
  </si>
  <si>
    <t>DV116ZP</t>
  </si>
  <si>
    <t xml:space="preserve">S/417UL </t>
  </si>
  <si>
    <t>DV117ZP</t>
  </si>
  <si>
    <t>DV153ZP</t>
  </si>
  <si>
    <t xml:space="preserve">S315_UL </t>
  </si>
  <si>
    <t>DV289ZP</t>
  </si>
  <si>
    <t xml:space="preserve">S_415_NF </t>
  </si>
  <si>
    <t>DV290ZP</t>
  </si>
  <si>
    <t xml:space="preserve">S415_NF </t>
  </si>
  <si>
    <t>DV300ZP</t>
  </si>
  <si>
    <t xml:space="preserve">0530/3PCL2 E4 CITARO </t>
  </si>
  <si>
    <t>DV339ZP</t>
  </si>
  <si>
    <t>DV416ZP</t>
  </si>
  <si>
    <t xml:space="preserve">491_10_.24_S86_CITELIS CNG </t>
  </si>
  <si>
    <t>DV715ZP</t>
  </si>
  <si>
    <t>EA329JT</t>
  </si>
  <si>
    <t>EC024SB</t>
  </si>
  <si>
    <t xml:space="preserve">S417 UL </t>
  </si>
  <si>
    <t>EC073SB</t>
  </si>
  <si>
    <t xml:space="preserve">S 315 </t>
  </si>
  <si>
    <t>EC167SB</t>
  </si>
  <si>
    <t>EC168SB</t>
  </si>
  <si>
    <t xml:space="preserve">S 431 DT </t>
  </si>
  <si>
    <t>EC169SB</t>
  </si>
  <si>
    <t xml:space="preserve">S431 DT </t>
  </si>
  <si>
    <t>EC190SB</t>
  </si>
  <si>
    <t xml:space="preserve">50_C15_26 </t>
  </si>
  <si>
    <t>EC241SB</t>
  </si>
  <si>
    <t xml:space="preserve">SETRA S 315 </t>
  </si>
  <si>
    <t>EC432SB</t>
  </si>
  <si>
    <t>EC433SB</t>
  </si>
  <si>
    <t>EC451SB</t>
  </si>
  <si>
    <t>EC452SB</t>
  </si>
  <si>
    <t>EC460SB</t>
  </si>
  <si>
    <t>EC697SB</t>
  </si>
  <si>
    <t>EC698SB</t>
  </si>
  <si>
    <t>EC699SB</t>
  </si>
  <si>
    <t>EC700SB</t>
  </si>
  <si>
    <t>EC702SB</t>
  </si>
  <si>
    <t>EC703SB</t>
  </si>
  <si>
    <t>EC824SB</t>
  </si>
  <si>
    <t xml:space="preserve">CT 14 UR1 TH44 AC RT </t>
  </si>
  <si>
    <t>EC825SB</t>
  </si>
  <si>
    <t>EC826SB</t>
  </si>
  <si>
    <t>EL725YF</t>
  </si>
  <si>
    <t xml:space="preserve">CT 15 UR 41 TH FS </t>
  </si>
  <si>
    <t>EL742YF</t>
  </si>
  <si>
    <t>EL743YF</t>
  </si>
  <si>
    <t>ER967LT</t>
  </si>
  <si>
    <t xml:space="preserve">CT 15 UR 2A 41 TH FS </t>
  </si>
  <si>
    <t>ER968LT</t>
  </si>
  <si>
    <t>ER974LT</t>
  </si>
  <si>
    <t>ER975LT</t>
  </si>
  <si>
    <t>ER987LT</t>
  </si>
  <si>
    <t>EV506DA</t>
  </si>
  <si>
    <t>EV507DA</t>
  </si>
  <si>
    <t>EV586DA</t>
  </si>
  <si>
    <t>EV587DA</t>
  </si>
  <si>
    <t>EX887RT</t>
  </si>
  <si>
    <t xml:space="preserve">S431_DT </t>
  </si>
  <si>
    <t>FB575KH</t>
  </si>
  <si>
    <t>FB576KH</t>
  </si>
  <si>
    <t>FB676KH</t>
  </si>
  <si>
    <t>FB882KH</t>
  </si>
  <si>
    <t xml:space="preserve">70 C17 SITCAR CT 15 </t>
  </si>
  <si>
    <t>FB883KH</t>
  </si>
  <si>
    <t>FB987KH</t>
  </si>
  <si>
    <t>FB988KH</t>
  </si>
  <si>
    <t>FB989KH</t>
  </si>
  <si>
    <t>FE509GE</t>
  </si>
  <si>
    <t>FE602GE</t>
  </si>
  <si>
    <t xml:space="preserve">60 C17 LINE </t>
  </si>
  <si>
    <t>FE603GE</t>
  </si>
  <si>
    <t>FE604GE</t>
  </si>
  <si>
    <t>FE733GE</t>
  </si>
  <si>
    <t xml:space="preserve">R61 </t>
  </si>
  <si>
    <t>FE772GE</t>
  </si>
  <si>
    <t xml:space="preserve">S417_UL </t>
  </si>
  <si>
    <t>FM721EX</t>
  </si>
  <si>
    <t xml:space="preserve">IVECO CROSSWAY </t>
  </si>
  <si>
    <t>FM722EX</t>
  </si>
  <si>
    <t>FM940EX</t>
  </si>
  <si>
    <t>FR188CL</t>
  </si>
  <si>
    <t>SETRA_S417_UL</t>
  </si>
  <si>
    <t>FR189CL</t>
  </si>
  <si>
    <t>FR190CL</t>
  </si>
  <si>
    <t>FR191CL</t>
  </si>
  <si>
    <t>FR208CL</t>
  </si>
  <si>
    <t>FR290CL</t>
  </si>
  <si>
    <t>FR291CL</t>
  </si>
  <si>
    <t>FR306CL</t>
  </si>
  <si>
    <t>FR322CL</t>
  </si>
  <si>
    <t>FR329CL</t>
  </si>
  <si>
    <t>FR420CL</t>
  </si>
  <si>
    <t>FR421CL</t>
  </si>
  <si>
    <t>FR422CL</t>
  </si>
  <si>
    <t>FR423CL</t>
  </si>
  <si>
    <t>FV751XY</t>
  </si>
  <si>
    <t>FV752XY</t>
  </si>
  <si>
    <t>FV753XY</t>
  </si>
  <si>
    <t>FV760XY</t>
  </si>
  <si>
    <t>FV761XY</t>
  </si>
  <si>
    <t>FV762XY</t>
  </si>
  <si>
    <t>FV910XY</t>
  </si>
  <si>
    <t>SETRA_S415_HDH</t>
  </si>
  <si>
    <t>PS457797</t>
  </si>
  <si>
    <t xml:space="preserve">SETRA 215 HRI </t>
  </si>
  <si>
    <t>PS462393</t>
  </si>
  <si>
    <t xml:space="preserve">S215 HR GT </t>
  </si>
  <si>
    <t>PS462394</t>
  </si>
  <si>
    <t xml:space="preserve">215 HR GT </t>
  </si>
  <si>
    <t>BF838CY</t>
  </si>
  <si>
    <t>CF034CE</t>
  </si>
  <si>
    <t>DS894NX</t>
  </si>
  <si>
    <t>EVOBUS SETRA</t>
  </si>
  <si>
    <t xml:space="preserve">S 417 UL E5 </t>
  </si>
  <si>
    <t>DV401ZP</t>
  </si>
  <si>
    <t>DV516ZP</t>
  </si>
  <si>
    <t>A65C E4 31</t>
  </si>
  <si>
    <t>EC180SB</t>
  </si>
  <si>
    <t>EC786SB</t>
  </si>
  <si>
    <t>A50 C17</t>
  </si>
  <si>
    <t>EC787SB</t>
  </si>
  <si>
    <t>EP991HH</t>
  </si>
  <si>
    <t>ER773LT</t>
  </si>
  <si>
    <t>FB586KH</t>
  </si>
  <si>
    <t xml:space="preserve">A 50 </t>
  </si>
  <si>
    <t>FR063CL</t>
  </si>
  <si>
    <t>A60C 18</t>
  </si>
  <si>
    <t>DS733NX</t>
  </si>
  <si>
    <t>FE612GE</t>
  </si>
  <si>
    <t>SETRA 315UL</t>
  </si>
  <si>
    <t>FM599EX</t>
  </si>
  <si>
    <t>NEOPLAN N3316 U</t>
  </si>
  <si>
    <t>BJ969BD</t>
  </si>
  <si>
    <t xml:space="preserve">315.8.18 POKER </t>
  </si>
  <si>
    <t>EX971KS</t>
  </si>
  <si>
    <t xml:space="preserve">SPRINTER - AR50 </t>
  </si>
  <si>
    <t>FJ924KG</t>
  </si>
  <si>
    <t>DAILY IS56AC2DA 5A1CN11 V4F1AXD1</t>
  </si>
  <si>
    <t>BB951RR</t>
  </si>
  <si>
    <t>BG624BK</t>
  </si>
  <si>
    <t>CN549WF</t>
  </si>
  <si>
    <t>CN550WF</t>
  </si>
  <si>
    <t>CN551WF</t>
  </si>
  <si>
    <t>CN552WF</t>
  </si>
  <si>
    <t>DB595PY</t>
  </si>
  <si>
    <t xml:space="preserve">SETRA S 415 UL E4 </t>
  </si>
  <si>
    <t>DJ253DJ</t>
  </si>
  <si>
    <t xml:space="preserve">SETRA S 415 UL E5 </t>
  </si>
  <si>
    <t>DJ254DJ</t>
  </si>
  <si>
    <t>DJ256DJ</t>
  </si>
  <si>
    <t>DJ257DJ</t>
  </si>
  <si>
    <t>DJ764DJ</t>
  </si>
  <si>
    <t xml:space="preserve">SETRA S 416 GT HD </t>
  </si>
  <si>
    <t>DM112RT</t>
  </si>
  <si>
    <t xml:space="preserve">SETRA S 417 UL E5 </t>
  </si>
  <si>
    <t>DS537NX</t>
  </si>
  <si>
    <t>DS538NX</t>
  </si>
  <si>
    <t>DV227ZP</t>
  </si>
  <si>
    <t>DV412ZP</t>
  </si>
  <si>
    <t>DV530ZP</t>
  </si>
  <si>
    <t>EC077SB</t>
  </si>
  <si>
    <t>EC142SB</t>
  </si>
  <si>
    <t>EC279SB</t>
  </si>
  <si>
    <t>EC833SB</t>
  </si>
  <si>
    <t>EL896YF</t>
  </si>
  <si>
    <t xml:space="preserve">LION'S REGIO L </t>
  </si>
  <si>
    <t>EL897YF</t>
  </si>
  <si>
    <t>ER512LT</t>
  </si>
  <si>
    <t>ER658LT</t>
  </si>
  <si>
    <t>ER659LT</t>
  </si>
  <si>
    <t>FB792KH</t>
  </si>
  <si>
    <t xml:space="preserve">S 431 DT E6 </t>
  </si>
  <si>
    <t>FB993KH</t>
  </si>
  <si>
    <t>FJ553KG</t>
  </si>
  <si>
    <t>FJ782KG</t>
  </si>
  <si>
    <t>FJ783KG</t>
  </si>
  <si>
    <t>FM576EX</t>
  </si>
  <si>
    <t>FM577EX</t>
  </si>
  <si>
    <t>FM578EX</t>
  </si>
  <si>
    <t>FR204CL</t>
  </si>
  <si>
    <t>SETRA S 416 UL</t>
  </si>
  <si>
    <t>Autolinee VITALI S.R.L.</t>
  </si>
  <si>
    <t>DJ170DJ</t>
  </si>
  <si>
    <t>DM413RT</t>
  </si>
  <si>
    <t>DM417RT</t>
  </si>
  <si>
    <t>DS707NX</t>
  </si>
  <si>
    <t>DV148ZP</t>
  </si>
  <si>
    <t>DV654ZP</t>
  </si>
  <si>
    <t>EC164SB</t>
  </si>
  <si>
    <t>EC424SB</t>
  </si>
  <si>
    <t>EC847SB</t>
  </si>
  <si>
    <t>EL948YF</t>
  </si>
  <si>
    <t>EL995YF</t>
  </si>
  <si>
    <t>EP862HH</t>
  </si>
  <si>
    <t>FB773KH</t>
  </si>
  <si>
    <t>IVECO MOBI</t>
  </si>
  <si>
    <t>INDCAR MOBI - IVECO EURO 6</t>
  </si>
  <si>
    <t>FJ971KG</t>
  </si>
  <si>
    <t>S 417 UL EURO 6</t>
  </si>
  <si>
    <t>FR440LC</t>
  </si>
  <si>
    <t>BL051EV</t>
  </si>
  <si>
    <t xml:space="preserve">13 220 </t>
  </si>
  <si>
    <t>CJ468RV</t>
  </si>
  <si>
    <t xml:space="preserve">K 114 </t>
  </si>
  <si>
    <t>CJ640RV</t>
  </si>
  <si>
    <t>DB014PY</t>
  </si>
  <si>
    <t>DS998NX</t>
  </si>
  <si>
    <t>DS999NX</t>
  </si>
  <si>
    <t>DV987ZP</t>
  </si>
  <si>
    <t xml:space="preserve">K 360 </t>
  </si>
  <si>
    <t>EC459SB</t>
  </si>
  <si>
    <t>EC630SB</t>
  </si>
  <si>
    <t xml:space="preserve">S 315 HD </t>
  </si>
  <si>
    <t>EC753SB</t>
  </si>
  <si>
    <t>EL752YF</t>
  </si>
  <si>
    <t>EL753YF</t>
  </si>
  <si>
    <t>EL813YF</t>
  </si>
  <si>
    <t xml:space="preserve">K124 EB 6X2 </t>
  </si>
  <si>
    <t>Investimento sul cratere sisma 2016   (1=si;0=no)</t>
  </si>
  <si>
    <t>Investimento sul cratere sisma 2016  (1=si;0=no)</t>
  </si>
  <si>
    <t>Costo preventivato unitario [€]</t>
  </si>
  <si>
    <t>Infrastrutture rispetto a investimenti mezzi metano urbani</t>
  </si>
  <si>
    <t>Infrastrutture rispetto a investimenti mezzi metano extraurbani</t>
  </si>
  <si>
    <t xml:space="preserve">                                      Piano investimenti di bacino - D.G.R. 647 del 30 maggio 2022 - REGIONE MARCHE - Assessorato trasporti e reti regionali di trasporto.</t>
  </si>
  <si>
    <t xml:space="preserve">                                       Piano investimenti di bacino - D.G.R. 647 del 30 maggio 2022 - REGIONE MARCHE - Assessorato trasporti e reti regionali di trasporto.</t>
  </si>
  <si>
    <t xml:space="preserve">                                     Piano investimenti di bacino - D.G.R. 647 del 30 maggio 2022 - REGIONE MARCHE - Assessorato trasporti e reti regionali di trasporto.</t>
  </si>
  <si>
    <t xml:space="preserve">                                  Piano investimenti di bacino - D.G.R. 647 del 30 maggio 2022 - REGIONE MARCHE - Assessorato trasporti e reti regionali di trasporto.</t>
  </si>
  <si>
    <t xml:space="preserve">                              Piano investimenti di bacino - D.G.R. 647 del 30 maggio 2022 - REGIONE MARCHE - Assessorato trasporti e reti regionali di trasporto.</t>
  </si>
  <si>
    <t xml:space="preserve">                                   Piano investimenti di bacino - D.G.R. 647 del 30 maggio 2022 - REGIONE MARCHE - Assessorato trasporti e reti regionali di trasporto.</t>
  </si>
  <si>
    <t xml:space="preserve">CROGNALETTI S.R.L. </t>
  </si>
  <si>
    <t xml:space="preserve">CON.TR.A.M. S.P.A. </t>
  </si>
  <si>
    <t>Tribuzio Marche - S.R.L.</t>
  </si>
  <si>
    <t>11a1</t>
  </si>
  <si>
    <t xml:space="preserve">Mezzi a idrogeno  da 12,01 mt.  </t>
  </si>
  <si>
    <t>22a</t>
  </si>
  <si>
    <t>22b</t>
  </si>
  <si>
    <t>Mezzi di lunghezza da 6,30 mt. a 8,00 mt. con motore posteriore</t>
  </si>
  <si>
    <t>Mezzi di lunghezza da 8,01 mt. a 9,00 mt. con motore posteriore</t>
  </si>
  <si>
    <t>Mezzi di lunghezza da 9,01 mt. a 10,00 mt. con motore posteriore</t>
  </si>
  <si>
    <t>CIG e note particolari</t>
  </si>
  <si>
    <t>Quadro delle combinazioni possibili per gli anni di programmazione 2018-2023 nelle Marche con estensione 2024 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</si>
</sst>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  <numFmt numFmtId="167" formatCode="#,##0.00\ &quot;€&quot;"/>
  </numFmts>
  <fonts count="5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1"/>
      <name val="Helvetica"/>
      <family val="2"/>
    </font>
    <font>
      <sz val="11"/>
      <color rgb="FF0070C0"/>
      <name val="Helvetica"/>
      <family val="2"/>
    </font>
  </fonts>
  <fills count="2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EEC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5FEE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" fillId="2" borderId="0"/>
    <xf numFmtId="0" fontId="4" fillId="2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2" borderId="0" applyFont="0" applyFill="0" applyBorder="0" applyAlignment="0" applyProtection="0"/>
    <xf numFmtId="0" fontId="1" fillId="2" borderId="0"/>
    <xf numFmtId="0" fontId="4" fillId="2" borderId="0"/>
    <xf numFmtId="165" fontId="4" fillId="2" borderId="0" applyFont="0" applyFill="0" applyBorder="0" applyAlignment="0" applyProtection="0"/>
    <xf numFmtId="9" fontId="4" fillId="2" borderId="0" applyFont="0" applyFill="0" applyBorder="0" applyAlignment="0" applyProtection="0"/>
    <xf numFmtId="0" fontId="4" fillId="2" borderId="0"/>
    <xf numFmtId="0" fontId="7" fillId="2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347">
    <xf numFmtId="0" fontId="0" fillId="0" borderId="0" xfId="0"/>
    <xf numFmtId="0" fontId="2" fillId="2" borderId="2" xfId="1" applyFont="1" applyFill="1" applyBorder="1" applyAlignment="1"/>
    <xf numFmtId="0" fontId="2" fillId="3" borderId="3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3" fillId="2" borderId="2" xfId="1" applyFont="1" applyFill="1" applyBorder="1" applyAlignment="1"/>
    <xf numFmtId="0" fontId="0" fillId="0" borderId="0" xfId="0" applyAlignment="1">
      <alignment horizontal="center"/>
    </xf>
    <xf numFmtId="165" fontId="0" fillId="0" borderId="0" xfId="0" applyNumberFormat="1"/>
    <xf numFmtId="1" fontId="0" fillId="0" borderId="0" xfId="0" applyNumberFormat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8" fillId="0" borderId="0" xfId="0" applyFont="1"/>
    <xf numFmtId="0" fontId="6" fillId="0" borderId="9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5" fontId="0" fillId="2" borderId="3" xfId="8" applyFont="1" applyBorder="1" applyAlignment="1">
      <alignment horizontal="center" vertical="center"/>
    </xf>
    <xf numFmtId="9" fontId="0" fillId="0" borderId="3" xfId="0" applyNumberFormat="1" applyBorder="1" applyAlignment="1">
      <alignment horizontal="center"/>
    </xf>
    <xf numFmtId="165" fontId="0" fillId="0" borderId="3" xfId="0" applyNumberFormat="1" applyBorder="1"/>
    <xf numFmtId="1" fontId="0" fillId="0" borderId="3" xfId="0" applyNumberFormat="1" applyBorder="1" applyAlignment="1">
      <alignment horizontal="center"/>
    </xf>
    <xf numFmtId="165" fontId="0" fillId="2" borderId="3" xfId="8" applyNumberFormat="1" applyFont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8" fillId="2" borderId="0" xfId="2" quotePrefix="1" applyFont="1"/>
    <xf numFmtId="43" fontId="8" fillId="2" borderId="0" xfId="5" applyFont="1"/>
    <xf numFmtId="0" fontId="8" fillId="2" borderId="0" xfId="2" applyFont="1"/>
    <xf numFmtId="0" fontId="8" fillId="4" borderId="0" xfId="2" applyFont="1" applyFill="1"/>
    <xf numFmtId="43" fontId="0" fillId="2" borderId="0" xfId="5" applyFont="1"/>
    <xf numFmtId="0" fontId="0" fillId="2" borderId="0" xfId="2" applyFont="1"/>
    <xf numFmtId="164" fontId="0" fillId="2" borderId="3" xfId="8" applyNumberFormat="1" applyFont="1" applyBorder="1" applyAlignment="1">
      <alignment horizontal="center" vertical="center"/>
    </xf>
    <xf numFmtId="0" fontId="0" fillId="0" borderId="0" xfId="0" quotePrefix="1"/>
    <xf numFmtId="0" fontId="4" fillId="0" borderId="0" xfId="0" applyFont="1"/>
    <xf numFmtId="0" fontId="4" fillId="2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2" borderId="0" xfId="1" applyFont="1" applyFill="1" applyBorder="1" applyAlignment="1">
      <alignment horizontal="center"/>
    </xf>
    <xf numFmtId="0" fontId="10" fillId="2" borderId="0" xfId="10" applyFont="1"/>
    <xf numFmtId="0" fontId="10" fillId="2" borderId="0" xfId="2" applyFont="1"/>
    <xf numFmtId="0" fontId="4" fillId="0" borderId="3" xfId="0" applyFont="1" applyFill="1" applyBorder="1"/>
    <xf numFmtId="0" fontId="15" fillId="0" borderId="3" xfId="6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165" fontId="4" fillId="0" borderId="3" xfId="8" applyFont="1" applyFill="1" applyBorder="1" applyAlignment="1">
      <alignment wrapText="1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7" fillId="2" borderId="4" xfId="2" applyFont="1" applyBorder="1" applyAlignment="1">
      <alignment horizontal="center" vertical="top"/>
    </xf>
    <xf numFmtId="0" fontId="17" fillId="2" borderId="5" xfId="2" applyFont="1" applyBorder="1" applyAlignment="1">
      <alignment horizontal="center" vertical="top"/>
    </xf>
    <xf numFmtId="0" fontId="0" fillId="2" borderId="0" xfId="10" applyFont="1"/>
    <xf numFmtId="0" fontId="6" fillId="4" borderId="0" xfId="2" applyFont="1" applyFill="1"/>
    <xf numFmtId="0" fontId="0" fillId="5" borderId="23" xfId="0" applyFont="1" applyFill="1" applyBorder="1" applyAlignment="1">
      <alignment horizontal="right" vertical="center" wrapText="1"/>
    </xf>
    <xf numFmtId="0" fontId="0" fillId="0" borderId="22" xfId="0" applyFont="1" applyBorder="1" applyAlignment="1">
      <alignment horizontal="justify" vertical="center" wrapText="1"/>
    </xf>
    <xf numFmtId="9" fontId="0" fillId="0" borderId="22" xfId="0" applyNumberFormat="1" applyFont="1" applyBorder="1" applyAlignment="1">
      <alignment horizontal="justify" vertical="center" wrapText="1"/>
    </xf>
    <xf numFmtId="8" fontId="0" fillId="0" borderId="22" xfId="0" applyNumberFormat="1" applyFont="1" applyBorder="1" applyAlignment="1">
      <alignment horizontal="right" vertical="center"/>
    </xf>
    <xf numFmtId="0" fontId="5" fillId="4" borderId="0" xfId="2" applyFont="1" applyFill="1"/>
    <xf numFmtId="164" fontId="0" fillId="4" borderId="0" xfId="2" applyNumberFormat="1" applyFont="1" applyFill="1"/>
    <xf numFmtId="0" fontId="0" fillId="10" borderId="22" xfId="0" applyFont="1" applyFill="1" applyBorder="1" applyAlignment="1">
      <alignment horizontal="justify" vertical="center" wrapText="1"/>
    </xf>
    <xf numFmtId="0" fontId="0" fillId="11" borderId="22" xfId="0" applyFont="1" applyFill="1" applyBorder="1" applyAlignment="1">
      <alignment horizontal="justify" vertical="center" wrapText="1"/>
    </xf>
    <xf numFmtId="0" fontId="0" fillId="12" borderId="22" xfId="0" applyFont="1" applyFill="1" applyBorder="1" applyAlignment="1">
      <alignment horizontal="justify" vertical="center" wrapText="1"/>
    </xf>
    <xf numFmtId="0" fontId="0" fillId="0" borderId="22" xfId="0" applyFont="1" applyBorder="1" applyAlignment="1">
      <alignment vertical="center" wrapText="1"/>
    </xf>
    <xf numFmtId="0" fontId="10" fillId="5" borderId="23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justify" vertical="center" wrapText="1"/>
    </xf>
    <xf numFmtId="8" fontId="10" fillId="0" borderId="22" xfId="0" applyNumberFormat="1" applyFont="1" applyBorder="1" applyAlignment="1">
      <alignment horizontal="right" vertical="center"/>
    </xf>
    <xf numFmtId="0" fontId="10" fillId="10" borderId="22" xfId="0" applyFont="1" applyFill="1" applyBorder="1" applyAlignment="1">
      <alignment horizontal="justify" vertical="center" wrapText="1"/>
    </xf>
    <xf numFmtId="0" fontId="10" fillId="12" borderId="22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/>
    </xf>
    <xf numFmtId="0" fontId="4" fillId="0" borderId="3" xfId="0" applyFont="1" applyBorder="1"/>
    <xf numFmtId="0" fontId="21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3" fillId="6" borderId="19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vertical="center"/>
    </xf>
    <xf numFmtId="0" fontId="23" fillId="6" borderId="3" xfId="0" applyFont="1" applyFill="1" applyBorder="1" applyAlignment="1">
      <alignment vertical="center"/>
    </xf>
    <xf numFmtId="0" fontId="23" fillId="6" borderId="16" xfId="0" applyFont="1" applyFill="1" applyBorder="1" applyAlignment="1">
      <alignment vertical="center"/>
    </xf>
    <xf numFmtId="0" fontId="23" fillId="6" borderId="7" xfId="0" applyFont="1" applyFill="1" applyBorder="1" applyAlignment="1">
      <alignment vertical="center"/>
    </xf>
    <xf numFmtId="0" fontId="4" fillId="6" borderId="20" xfId="0" applyFont="1" applyFill="1" applyBorder="1" applyAlignment="1">
      <alignment horizontal="center" vertical="center"/>
    </xf>
    <xf numFmtId="0" fontId="4" fillId="17" borderId="3" xfId="0" applyFont="1" applyFill="1" applyBorder="1"/>
    <xf numFmtId="165" fontId="15" fillId="18" borderId="3" xfId="8" applyFont="1" applyFill="1" applyBorder="1" applyAlignment="1">
      <alignment horizontal="center" wrapText="1"/>
    </xf>
    <xf numFmtId="0" fontId="25" fillId="0" borderId="3" xfId="0" applyFont="1" applyFill="1" applyBorder="1"/>
    <xf numFmtId="0" fontId="25" fillId="0" borderId="3" xfId="6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left"/>
    </xf>
    <xf numFmtId="165" fontId="25" fillId="0" borderId="3" xfId="8" applyFont="1" applyFill="1" applyBorder="1" applyAlignment="1">
      <alignment wrapText="1"/>
    </xf>
    <xf numFmtId="0" fontId="25" fillId="0" borderId="6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left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2" xfId="0" applyFont="1" applyBorder="1"/>
    <xf numFmtId="0" fontId="27" fillId="0" borderId="31" xfId="0" applyFont="1" applyBorder="1"/>
    <xf numFmtId="0" fontId="25" fillId="0" borderId="6" xfId="0" applyFont="1" applyBorder="1"/>
    <xf numFmtId="0" fontId="25" fillId="0" borderId="34" xfId="0" applyFont="1" applyBorder="1"/>
    <xf numFmtId="0" fontId="25" fillId="0" borderId="35" xfId="0" applyFont="1" applyBorder="1"/>
    <xf numFmtId="0" fontId="25" fillId="0" borderId="10" xfId="0" applyFont="1" applyBorder="1"/>
    <xf numFmtId="0" fontId="28" fillId="0" borderId="36" xfId="0" applyFont="1" applyFill="1" applyBorder="1"/>
    <xf numFmtId="0" fontId="10" fillId="0" borderId="37" xfId="0" applyFont="1" applyFill="1" applyBorder="1"/>
    <xf numFmtId="0" fontId="10" fillId="0" borderId="38" xfId="0" applyFont="1" applyFill="1" applyBorder="1"/>
    <xf numFmtId="0" fontId="10" fillId="0" borderId="29" xfId="0" applyFont="1" applyFill="1" applyBorder="1"/>
    <xf numFmtId="0" fontId="10" fillId="0" borderId="39" xfId="0" applyFont="1" applyFill="1" applyBorder="1"/>
    <xf numFmtId="164" fontId="25" fillId="0" borderId="3" xfId="8" applyNumberFormat="1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wrapText="1"/>
    </xf>
    <xf numFmtId="0" fontId="8" fillId="0" borderId="3" xfId="0" applyFont="1" applyFill="1" applyBorder="1" applyAlignment="1">
      <alignment horizontal="left"/>
    </xf>
    <xf numFmtId="0" fontId="32" fillId="0" borderId="0" xfId="0" applyFont="1"/>
    <xf numFmtId="0" fontId="32" fillId="0" borderId="3" xfId="0" applyFont="1" applyBorder="1"/>
    <xf numFmtId="0" fontId="32" fillId="0" borderId="0" xfId="0" applyFont="1" applyBorder="1" applyAlignment="1">
      <alignment vertical="center"/>
    </xf>
    <xf numFmtId="0" fontId="32" fillId="14" borderId="3" xfId="0" applyFont="1" applyFill="1" applyBorder="1" applyAlignment="1">
      <alignment vertical="center"/>
    </xf>
    <xf numFmtId="0" fontId="32" fillId="0" borderId="2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6" fontId="30" fillId="14" borderId="3" xfId="0" applyNumberFormat="1" applyFont="1" applyFill="1" applyBorder="1" applyAlignment="1" applyProtection="1">
      <alignment horizontal="center" vertical="center" wrapText="1"/>
    </xf>
    <xf numFmtId="0" fontId="30" fillId="14" borderId="3" xfId="0" applyFont="1" applyFill="1" applyBorder="1" applyAlignment="1" applyProtection="1">
      <alignment horizontal="center" vertical="center" wrapText="1"/>
    </xf>
    <xf numFmtId="165" fontId="15" fillId="20" borderId="3" xfId="8" applyFont="1" applyFill="1" applyBorder="1" applyAlignment="1">
      <alignment horizontal="center" wrapText="1"/>
    </xf>
    <xf numFmtId="0" fontId="15" fillId="20" borderId="3" xfId="6" applyFont="1" applyFill="1" applyBorder="1" applyAlignment="1">
      <alignment horizontal="center" wrapText="1"/>
    </xf>
    <xf numFmtId="0" fontId="30" fillId="19" borderId="1" xfId="0" applyFont="1" applyFill="1" applyBorder="1" applyAlignment="1" applyProtection="1">
      <alignment horizontal="left" vertical="center" wrapText="1"/>
    </xf>
    <xf numFmtId="0" fontId="31" fillId="19" borderId="1" xfId="0" applyFont="1" applyFill="1" applyBorder="1" applyAlignment="1" applyProtection="1">
      <alignment horizontal="left" vertical="center" wrapText="1"/>
    </xf>
    <xf numFmtId="0" fontId="4" fillId="17" borderId="3" xfId="0" applyFont="1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4" fillId="0" borderId="48" xfId="0" applyFont="1" applyBorder="1"/>
    <xf numFmtId="0" fontId="33" fillId="0" borderId="3" xfId="0" applyFont="1" applyBorder="1" applyAlignment="1">
      <alignment horizontal="left" vertical="center" wrapText="1"/>
    </xf>
    <xf numFmtId="0" fontId="4" fillId="17" borderId="3" xfId="0" applyFont="1" applyFill="1" applyBorder="1" applyAlignment="1">
      <alignment horizontal="center" wrapText="1"/>
    </xf>
    <xf numFmtId="165" fontId="15" fillId="20" borderId="45" xfId="8" applyFont="1" applyFill="1" applyBorder="1" applyAlignment="1">
      <alignment horizontal="center" wrapText="1"/>
    </xf>
    <xf numFmtId="165" fontId="16" fillId="20" borderId="45" xfId="8" applyFont="1" applyFill="1" applyBorder="1" applyAlignment="1">
      <alignment horizontal="center" wrapText="1"/>
    </xf>
    <xf numFmtId="0" fontId="4" fillId="17" borderId="7" xfId="0" applyFont="1" applyFill="1" applyBorder="1" applyAlignment="1">
      <alignment wrapText="1"/>
    </xf>
    <xf numFmtId="0" fontId="25" fillId="0" borderId="45" xfId="0" applyFont="1" applyFill="1" applyBorder="1"/>
    <xf numFmtId="0" fontId="12" fillId="16" borderId="33" xfId="0" applyFont="1" applyFill="1" applyBorder="1" applyAlignment="1" applyProtection="1">
      <alignment horizontal="center" vertical="center" wrapText="1"/>
    </xf>
    <xf numFmtId="0" fontId="12" fillId="19" borderId="3" xfId="0" applyFont="1" applyFill="1" applyBorder="1" applyAlignment="1" applyProtection="1">
      <alignment horizontal="left" vertical="center" wrapText="1"/>
    </xf>
    <xf numFmtId="1" fontId="14" fillId="13" borderId="3" xfId="3" applyNumberFormat="1" applyFont="1" applyFill="1" applyBorder="1" applyAlignment="1" applyProtection="1">
      <alignment horizontal="center" vertical="center" wrapText="1"/>
    </xf>
    <xf numFmtId="0" fontId="12" fillId="19" borderId="7" xfId="0" applyFont="1" applyFill="1" applyBorder="1" applyAlignment="1" applyProtection="1">
      <alignment horizontal="left" vertical="center" wrapText="1"/>
    </xf>
    <xf numFmtId="1" fontId="14" fillId="14" borderId="7" xfId="3" applyNumberFormat="1" applyFont="1" applyFill="1" applyBorder="1" applyAlignment="1" applyProtection="1">
      <alignment horizontal="center" vertical="center" wrapText="1"/>
    </xf>
    <xf numFmtId="164" fontId="25" fillId="0" borderId="48" xfId="8" applyNumberFormat="1" applyFont="1" applyFill="1" applyBorder="1" applyAlignment="1">
      <alignment horizontal="center"/>
    </xf>
    <xf numFmtId="0" fontId="8" fillId="0" borderId="0" xfId="0" applyFont="1" applyBorder="1"/>
    <xf numFmtId="44" fontId="4" fillId="0" borderId="3" xfId="12" applyFont="1" applyFill="1" applyBorder="1"/>
    <xf numFmtId="44" fontId="4" fillId="14" borderId="3" xfId="12" applyFont="1" applyFill="1" applyBorder="1"/>
    <xf numFmtId="44" fontId="25" fillId="0" borderId="3" xfId="12" applyFont="1" applyFill="1" applyBorder="1"/>
    <xf numFmtId="44" fontId="25" fillId="14" borderId="3" xfId="12" applyFont="1" applyFill="1" applyBorder="1"/>
    <xf numFmtId="44" fontId="25" fillId="0" borderId="3" xfId="12" applyFont="1" applyFill="1" applyBorder="1" applyAlignment="1">
      <alignment horizontal="center"/>
    </xf>
    <xf numFmtId="165" fontId="4" fillId="14" borderId="3" xfId="8" applyFont="1" applyFill="1" applyBorder="1" applyAlignment="1">
      <alignment wrapText="1"/>
    </xf>
    <xf numFmtId="0" fontId="8" fillId="0" borderId="0" xfId="0" applyFont="1" applyBorder="1" applyAlignment="1">
      <alignment vertical="center"/>
    </xf>
    <xf numFmtId="0" fontId="30" fillId="16" borderId="3" xfId="0" applyFont="1" applyFill="1" applyBorder="1" applyAlignment="1" applyProtection="1">
      <alignment horizontal="left" vertical="center" wrapText="1"/>
    </xf>
    <xf numFmtId="167" fontId="30" fillId="14" borderId="3" xfId="0" applyNumberFormat="1" applyFont="1" applyFill="1" applyBorder="1" applyAlignment="1" applyProtection="1">
      <alignment horizontal="center" vertical="center" wrapText="1"/>
    </xf>
    <xf numFmtId="0" fontId="4" fillId="2" borderId="0" xfId="2"/>
    <xf numFmtId="0" fontId="35" fillId="2" borderId="13" xfId="2" applyFont="1" applyBorder="1" applyAlignment="1">
      <alignment horizontal="center" vertical="center"/>
    </xf>
    <xf numFmtId="0" fontId="35" fillId="2" borderId="17" xfId="2" applyFont="1" applyBorder="1" applyAlignment="1">
      <alignment horizontal="center" vertical="center" wrapText="1"/>
    </xf>
    <xf numFmtId="0" fontId="10" fillId="22" borderId="56" xfId="2" applyFont="1" applyFill="1" applyBorder="1" applyAlignment="1">
      <alignment vertical="center"/>
    </xf>
    <xf numFmtId="0" fontId="37" fillId="22" borderId="53" xfId="2" applyFont="1" applyFill="1" applyBorder="1" applyAlignment="1">
      <alignment horizontal="center" vertical="center"/>
    </xf>
    <xf numFmtId="0" fontId="37" fillId="22" borderId="54" xfId="2" applyFont="1" applyFill="1" applyBorder="1" applyAlignment="1">
      <alignment horizontal="center" vertical="center"/>
    </xf>
    <xf numFmtId="0" fontId="37" fillId="22" borderId="55" xfId="2" applyFont="1" applyFill="1" applyBorder="1" applyAlignment="1">
      <alignment horizontal="center" vertical="center"/>
    </xf>
    <xf numFmtId="0" fontId="37" fillId="22" borderId="56" xfId="2" applyFont="1" applyFill="1" applyBorder="1" applyAlignment="1">
      <alignment horizontal="center" vertical="center"/>
    </xf>
    <xf numFmtId="0" fontId="37" fillId="22" borderId="51" xfId="2" applyFont="1" applyFill="1" applyBorder="1" applyAlignment="1">
      <alignment horizontal="center" vertical="center"/>
    </xf>
    <xf numFmtId="0" fontId="10" fillId="22" borderId="59" xfId="2" applyFont="1" applyFill="1" applyBorder="1" applyAlignment="1">
      <alignment vertical="center"/>
    </xf>
    <xf numFmtId="9" fontId="4" fillId="22" borderId="15" xfId="2" applyNumberFormat="1" applyFill="1" applyBorder="1" applyAlignment="1">
      <alignment horizontal="center" vertical="center"/>
    </xf>
    <xf numFmtId="9" fontId="4" fillId="22" borderId="1" xfId="2" applyNumberFormat="1" applyFill="1" applyBorder="1" applyAlignment="1">
      <alignment horizontal="center" vertical="center"/>
    </xf>
    <xf numFmtId="0" fontId="37" fillId="22" borderId="16" xfId="2" applyFont="1" applyFill="1" applyBorder="1" applyAlignment="1">
      <alignment horizontal="center" vertical="center"/>
    </xf>
    <xf numFmtId="9" fontId="10" fillId="22" borderId="16" xfId="2" applyNumberFormat="1" applyFont="1" applyFill="1" applyBorder="1" applyAlignment="1">
      <alignment horizontal="center" vertical="center"/>
    </xf>
    <xf numFmtId="0" fontId="37" fillId="22" borderId="59" xfId="2" applyFont="1" applyFill="1" applyBorder="1" applyAlignment="1">
      <alignment horizontal="center" vertical="center"/>
    </xf>
    <xf numFmtId="14" fontId="4" fillId="22" borderId="15" xfId="2" applyNumberFormat="1" applyFill="1" applyBorder="1" applyAlignment="1">
      <alignment wrapText="1"/>
    </xf>
    <xf numFmtId="14" fontId="4" fillId="22" borderId="16" xfId="2" applyNumberFormat="1" applyFill="1" applyBorder="1" applyAlignment="1">
      <alignment wrapText="1"/>
    </xf>
    <xf numFmtId="0" fontId="4" fillId="22" borderId="15" xfId="2" applyFill="1" applyBorder="1"/>
    <xf numFmtId="0" fontId="4" fillId="22" borderId="16" xfId="2" applyFill="1" applyBorder="1"/>
    <xf numFmtId="0" fontId="37" fillId="22" borderId="15" xfId="2" applyFont="1" applyFill="1" applyBorder="1" applyAlignment="1">
      <alignment horizontal="center" vertical="center"/>
    </xf>
    <xf numFmtId="9" fontId="4" fillId="22" borderId="1" xfId="2" applyNumberFormat="1" applyFill="1" applyBorder="1" applyAlignment="1">
      <alignment horizontal="center" vertical="center" wrapText="1"/>
    </xf>
    <xf numFmtId="0" fontId="4" fillId="2" borderId="0" xfId="2" applyAlignment="1">
      <alignment wrapText="1"/>
    </xf>
    <xf numFmtId="0" fontId="5" fillId="2" borderId="0" xfId="2" applyFont="1"/>
    <xf numFmtId="0" fontId="37" fillId="2" borderId="0" xfId="2" applyFont="1" applyAlignment="1">
      <alignment horizontal="center" vertical="center"/>
    </xf>
    <xf numFmtId="0" fontId="4" fillId="2" borderId="0" xfId="2" applyAlignment="1">
      <alignment horizontal="center"/>
    </xf>
    <xf numFmtId="9" fontId="10" fillId="2" borderId="0" xfId="2" applyNumberFormat="1" applyFont="1" applyAlignment="1">
      <alignment horizontal="center"/>
    </xf>
    <xf numFmtId="0" fontId="38" fillId="23" borderId="41" xfId="2" applyFont="1" applyFill="1" applyBorder="1" applyAlignment="1">
      <alignment horizontal="center" textRotation="90"/>
    </xf>
    <xf numFmtId="0" fontId="38" fillId="24" borderId="6" xfId="2" applyFont="1" applyFill="1" applyBorder="1" applyAlignment="1">
      <alignment horizontal="center" textRotation="90"/>
    </xf>
    <xf numFmtId="0" fontId="38" fillId="21" borderId="42" xfId="2" applyFont="1" applyFill="1" applyBorder="1" applyAlignment="1">
      <alignment horizontal="center" textRotation="90"/>
    </xf>
    <xf numFmtId="0" fontId="38" fillId="21" borderId="34" xfId="2" applyFont="1" applyFill="1" applyBorder="1" applyAlignment="1">
      <alignment horizontal="center" textRotation="90"/>
    </xf>
    <xf numFmtId="0" fontId="44" fillId="23" borderId="41" xfId="2" applyFont="1" applyFill="1" applyBorder="1" applyAlignment="1">
      <alignment horizontal="center" textRotation="90"/>
    </xf>
    <xf numFmtId="0" fontId="44" fillId="21" borderId="42" xfId="2" applyFont="1" applyFill="1" applyBorder="1" applyAlignment="1">
      <alignment horizontal="center" textRotation="90"/>
    </xf>
    <xf numFmtId="0" fontId="10" fillId="6" borderId="61" xfId="2" applyFont="1" applyFill="1" applyBorder="1" applyAlignment="1">
      <alignment vertical="center"/>
    </xf>
    <xf numFmtId="0" fontId="37" fillId="6" borderId="13" xfId="2" applyFont="1" applyFill="1" applyBorder="1" applyAlignment="1">
      <alignment horizontal="center" vertical="center"/>
    </xf>
    <xf numFmtId="0" fontId="37" fillId="6" borderId="14" xfId="2" applyFont="1" applyFill="1" applyBorder="1" applyAlignment="1">
      <alignment horizontal="center" vertical="center"/>
    </xf>
    <xf numFmtId="0" fontId="37" fillId="6" borderId="17" xfId="2" applyFont="1" applyFill="1" applyBorder="1" applyAlignment="1">
      <alignment horizontal="center" vertical="center"/>
    </xf>
    <xf numFmtId="9" fontId="4" fillId="6" borderId="13" xfId="2" applyNumberFormat="1" applyFill="1" applyBorder="1" applyAlignment="1">
      <alignment horizontal="center" vertical="center"/>
    </xf>
    <xf numFmtId="9" fontId="4" fillId="6" borderId="14" xfId="2" applyNumberFormat="1" applyFill="1" applyBorder="1" applyAlignment="1">
      <alignment horizontal="center" vertical="center"/>
    </xf>
    <xf numFmtId="9" fontId="10" fillId="6" borderId="17" xfId="2" applyNumberFormat="1" applyFont="1" applyFill="1" applyBorder="1" applyAlignment="1">
      <alignment horizontal="center" vertical="center"/>
    </xf>
    <xf numFmtId="0" fontId="37" fillId="6" borderId="61" xfId="2" applyFont="1" applyFill="1" applyBorder="1" applyAlignment="1">
      <alignment horizontal="center" vertical="center"/>
    </xf>
    <xf numFmtId="0" fontId="4" fillId="6" borderId="13" xfId="2" applyFill="1" applyBorder="1" applyAlignment="1">
      <alignment wrapText="1"/>
    </xf>
    <xf numFmtId="0" fontId="4" fillId="6" borderId="17" xfId="2" applyFill="1" applyBorder="1" applyAlignment="1">
      <alignment wrapText="1"/>
    </xf>
    <xf numFmtId="0" fontId="10" fillId="6" borderId="61" xfId="2" applyFont="1" applyFill="1" applyBorder="1"/>
    <xf numFmtId="0" fontId="4" fillId="6" borderId="17" xfId="2" applyFill="1" applyBorder="1"/>
    <xf numFmtId="0" fontId="10" fillId="6" borderId="59" xfId="2" applyFont="1" applyFill="1" applyBorder="1"/>
    <xf numFmtId="0" fontId="10" fillId="9" borderId="62" xfId="2" applyFont="1" applyFill="1" applyBorder="1" applyAlignment="1">
      <alignment horizontal="right" vertical="center"/>
    </xf>
    <xf numFmtId="9" fontId="4" fillId="9" borderId="44" xfId="2" applyNumberFormat="1" applyFill="1" applyBorder="1" applyAlignment="1">
      <alignment horizontal="center" vertical="center"/>
    </xf>
    <xf numFmtId="9" fontId="4" fillId="9" borderId="45" xfId="2" applyNumberFormat="1" applyFill="1" applyBorder="1" applyAlignment="1">
      <alignment horizontal="center" vertical="center"/>
    </xf>
    <xf numFmtId="0" fontId="37" fillId="9" borderId="46" xfId="2" applyFont="1" applyFill="1" applyBorder="1" applyAlignment="1">
      <alignment horizontal="center" vertical="center"/>
    </xf>
    <xf numFmtId="0" fontId="37" fillId="9" borderId="62" xfId="2" applyFont="1" applyFill="1" applyBorder="1" applyAlignment="1">
      <alignment horizontal="center" vertical="center"/>
    </xf>
    <xf numFmtId="14" fontId="4" fillId="9" borderId="44" xfId="2" applyNumberFormat="1" applyFill="1" applyBorder="1" applyAlignment="1">
      <alignment wrapText="1"/>
    </xf>
    <xf numFmtId="0" fontId="10" fillId="9" borderId="59" xfId="2" applyFont="1" applyFill="1" applyBorder="1" applyAlignment="1">
      <alignment horizontal="right" vertical="center"/>
    </xf>
    <xf numFmtId="9" fontId="4" fillId="9" borderId="15" xfId="2" applyNumberFormat="1" applyFill="1" applyBorder="1" applyAlignment="1">
      <alignment horizontal="center" vertical="center"/>
    </xf>
    <xf numFmtId="9" fontId="4" fillId="9" borderId="1" xfId="2" applyNumberFormat="1" applyFill="1" applyBorder="1" applyAlignment="1">
      <alignment horizontal="center" vertical="center"/>
    </xf>
    <xf numFmtId="0" fontId="37" fillId="9" borderId="16" xfId="2" applyFont="1" applyFill="1" applyBorder="1" applyAlignment="1">
      <alignment horizontal="center" vertical="center"/>
    </xf>
    <xf numFmtId="0" fontId="37" fillId="9" borderId="59" xfId="2" applyFont="1" applyFill="1" applyBorder="1" applyAlignment="1">
      <alignment horizontal="center" vertical="center"/>
    </xf>
    <xf numFmtId="0" fontId="4" fillId="9" borderId="15" xfId="2" applyFill="1" applyBorder="1"/>
    <xf numFmtId="0" fontId="4" fillId="9" borderId="15" xfId="2" applyFill="1" applyBorder="1" applyAlignment="1">
      <alignment wrapText="1"/>
    </xf>
    <xf numFmtId="9" fontId="4" fillId="6" borderId="17" xfId="2" applyNumberFormat="1" applyFill="1" applyBorder="1" applyAlignment="1">
      <alignment horizontal="center" vertical="center" wrapText="1"/>
    </xf>
    <xf numFmtId="9" fontId="4" fillId="6" borderId="61" xfId="2" applyNumberFormat="1" applyFill="1" applyBorder="1" applyAlignment="1">
      <alignment horizontal="center" vertical="center" wrapText="1"/>
    </xf>
    <xf numFmtId="0" fontId="10" fillId="25" borderId="56" xfId="2" applyFont="1" applyFill="1" applyBorder="1" applyAlignment="1">
      <alignment vertical="center"/>
    </xf>
    <xf numFmtId="0" fontId="37" fillId="25" borderId="53" xfId="2" applyFont="1" applyFill="1" applyBorder="1" applyAlignment="1">
      <alignment horizontal="center" vertical="center"/>
    </xf>
    <xf numFmtId="0" fontId="37" fillId="25" borderId="54" xfId="2" applyFont="1" applyFill="1" applyBorder="1" applyAlignment="1">
      <alignment horizontal="center" vertical="center"/>
    </xf>
    <xf numFmtId="0" fontId="37" fillId="25" borderId="55" xfId="2" applyFont="1" applyFill="1" applyBorder="1" applyAlignment="1">
      <alignment horizontal="center" vertical="center"/>
    </xf>
    <xf numFmtId="0" fontId="37" fillId="25" borderId="56" xfId="2" applyFont="1" applyFill="1" applyBorder="1" applyAlignment="1">
      <alignment horizontal="center" vertical="center"/>
    </xf>
    <xf numFmtId="0" fontId="4" fillId="25" borderId="53" xfId="2" applyFill="1" applyBorder="1"/>
    <xf numFmtId="0" fontId="4" fillId="25" borderId="55" xfId="2" applyFill="1" applyBorder="1"/>
    <xf numFmtId="0" fontId="10" fillId="25" borderId="59" xfId="2" applyFont="1" applyFill="1" applyBorder="1" applyAlignment="1">
      <alignment vertical="center"/>
    </xf>
    <xf numFmtId="0" fontId="37" fillId="25" borderId="15" xfId="2" applyFont="1" applyFill="1" applyBorder="1" applyAlignment="1">
      <alignment horizontal="center" vertical="center"/>
    </xf>
    <xf numFmtId="0" fontId="37" fillId="25" borderId="1" xfId="2" applyFont="1" applyFill="1" applyBorder="1" applyAlignment="1">
      <alignment horizontal="center" vertical="center"/>
    </xf>
    <xf numFmtId="0" fontId="37" fillId="25" borderId="16" xfId="2" applyFont="1" applyFill="1" applyBorder="1" applyAlignment="1">
      <alignment horizontal="center" vertical="center"/>
    </xf>
    <xf numFmtId="0" fontId="37" fillId="25" borderId="59" xfId="2" applyFont="1" applyFill="1" applyBorder="1" applyAlignment="1">
      <alignment horizontal="center" vertical="center"/>
    </xf>
    <xf numFmtId="0" fontId="4" fillId="25" borderId="15" xfId="2" applyFill="1" applyBorder="1"/>
    <xf numFmtId="0" fontId="4" fillId="25" borderId="16" xfId="2" applyFill="1" applyBorder="1"/>
    <xf numFmtId="0" fontId="4" fillId="25" borderId="15" xfId="2" applyFill="1" applyBorder="1" applyAlignment="1">
      <alignment wrapText="1"/>
    </xf>
    <xf numFmtId="0" fontId="4" fillId="25" borderId="16" xfId="2" applyFill="1" applyBorder="1" applyAlignment="1">
      <alignment wrapText="1"/>
    </xf>
    <xf numFmtId="9" fontId="4" fillId="25" borderId="1" xfId="2" applyNumberFormat="1" applyFill="1" applyBorder="1" applyAlignment="1">
      <alignment horizontal="center" vertical="center"/>
    </xf>
    <xf numFmtId="9" fontId="4" fillId="25" borderId="16" xfId="2" applyNumberFormat="1" applyFill="1" applyBorder="1" applyAlignment="1">
      <alignment horizontal="center" vertical="center"/>
    </xf>
    <xf numFmtId="9" fontId="4" fillId="25" borderId="59" xfId="2" applyNumberFormat="1" applyFill="1" applyBorder="1" applyAlignment="1">
      <alignment horizontal="center" vertical="center"/>
    </xf>
    <xf numFmtId="44" fontId="45" fillId="0" borderId="1" xfId="0" applyNumberFormat="1" applyFont="1" applyBorder="1"/>
    <xf numFmtId="44" fontId="25" fillId="0" borderId="1" xfId="0" applyNumberFormat="1" applyFont="1" applyBorder="1"/>
    <xf numFmtId="44" fontId="46" fillId="0" borderId="1" xfId="0" applyNumberFormat="1" applyFont="1" applyBorder="1"/>
    <xf numFmtId="44" fontId="10" fillId="0" borderId="1" xfId="0" applyNumberFormat="1" applyFont="1" applyBorder="1"/>
    <xf numFmtId="44" fontId="10" fillId="26" borderId="1" xfId="0" applyNumberFormat="1" applyFont="1" applyFill="1" applyBorder="1"/>
    <xf numFmtId="9" fontId="0" fillId="0" borderId="7" xfId="0" applyNumberForma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5" fillId="0" borderId="0" xfId="0" applyFont="1" applyFill="1" applyBorder="1"/>
    <xf numFmtId="44" fontId="45" fillId="0" borderId="0" xfId="0" applyNumberFormat="1" applyFont="1" applyFill="1" applyBorder="1"/>
    <xf numFmtId="0" fontId="25" fillId="0" borderId="0" xfId="0" applyFont="1" applyFill="1" applyBorder="1"/>
    <xf numFmtId="44" fontId="25" fillId="0" borderId="0" xfId="0" applyNumberFormat="1" applyFont="1" applyFill="1" applyBorder="1"/>
    <xf numFmtId="0" fontId="46" fillId="0" borderId="0" xfId="0" applyFont="1" applyFill="1" applyBorder="1"/>
    <xf numFmtId="44" fontId="46" fillId="0" borderId="0" xfId="0" applyNumberFormat="1" applyFont="1" applyFill="1" applyBorder="1"/>
    <xf numFmtId="0" fontId="10" fillId="0" borderId="0" xfId="0" applyFont="1" applyFill="1" applyBorder="1"/>
    <xf numFmtId="44" fontId="10" fillId="0" borderId="0" xfId="0" applyNumberFormat="1" applyFont="1" applyFill="1" applyBorder="1"/>
    <xf numFmtId="44" fontId="0" fillId="0" borderId="3" xfId="12" applyFont="1" applyBorder="1" applyAlignment="1">
      <alignment horizontal="center" vertical="center"/>
    </xf>
    <xf numFmtId="0" fontId="23" fillId="6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3" borderId="1" xfId="13" applyFont="1" applyFill="1" applyBorder="1" applyAlignment="1">
      <alignment horizontal="center" wrapText="1"/>
    </xf>
    <xf numFmtId="0" fontId="2" fillId="2" borderId="1" xfId="14" applyFont="1" applyBorder="1"/>
    <xf numFmtId="0" fontId="2" fillId="2" borderId="1" xfId="14" applyFont="1" applyBorder="1" applyAlignment="1">
      <alignment horizontal="left"/>
    </xf>
    <xf numFmtId="0" fontId="2" fillId="2" borderId="1" xfId="14" applyFont="1" applyBorder="1" applyAlignment="1">
      <alignment horizontal="center"/>
    </xf>
    <xf numFmtId="0" fontId="2" fillId="2" borderId="1" xfId="15" applyFont="1" applyBorder="1"/>
    <xf numFmtId="0" fontId="2" fillId="2" borderId="1" xfId="15" applyFont="1" applyBorder="1" applyAlignment="1">
      <alignment horizontal="left"/>
    </xf>
    <xf numFmtId="0" fontId="2" fillId="2" borderId="1" xfId="15" applyFont="1" applyBorder="1" applyAlignment="1">
      <alignment horizontal="center"/>
    </xf>
    <xf numFmtId="46" fontId="2" fillId="2" borderId="1" xfId="14" applyNumberFormat="1" applyFont="1" applyBorder="1" applyAlignment="1">
      <alignment horizontal="left"/>
    </xf>
    <xf numFmtId="3" fontId="2" fillId="2" borderId="1" xfId="14" applyNumberFormat="1" applyFont="1" applyBorder="1" applyAlignment="1">
      <alignment horizontal="left"/>
    </xf>
    <xf numFmtId="44" fontId="6" fillId="0" borderId="31" xfId="12" applyFont="1" applyBorder="1" applyAlignment="1">
      <alignment horizontal="center"/>
    </xf>
    <xf numFmtId="44" fontId="28" fillId="0" borderId="37" xfId="12" applyFont="1" applyBorder="1" applyAlignment="1">
      <alignment horizontal="center"/>
    </xf>
    <xf numFmtId="44" fontId="28" fillId="0" borderId="40" xfId="12" applyFont="1" applyBorder="1" applyAlignment="1">
      <alignment horizontal="center"/>
    </xf>
    <xf numFmtId="44" fontId="27" fillId="0" borderId="10" xfId="12" applyFont="1" applyBorder="1"/>
    <xf numFmtId="44" fontId="27" fillId="0" borderId="6" xfId="12" applyFont="1" applyBorder="1"/>
    <xf numFmtId="165" fontId="15" fillId="20" borderId="1" xfId="8" applyFont="1" applyFill="1" applyBorder="1" applyAlignment="1">
      <alignment horizontal="center" wrapText="1"/>
    </xf>
    <xf numFmtId="165" fontId="15" fillId="18" borderId="1" xfId="8" applyFont="1" applyFill="1" applyBorder="1" applyAlignment="1">
      <alignment horizontal="center" wrapText="1"/>
    </xf>
    <xf numFmtId="0" fontId="15" fillId="0" borderId="48" xfId="6" applyFont="1" applyFill="1" applyBorder="1" applyAlignment="1">
      <alignment horizontal="center"/>
    </xf>
    <xf numFmtId="1" fontId="15" fillId="0" borderId="3" xfId="6" applyNumberFormat="1" applyFont="1" applyFill="1" applyBorder="1" applyAlignment="1">
      <alignment horizontal="center"/>
    </xf>
    <xf numFmtId="1" fontId="8" fillId="0" borderId="45" xfId="0" applyNumberFormat="1" applyFont="1" applyBorder="1"/>
    <xf numFmtId="0" fontId="47" fillId="0" borderId="10" xfId="0" applyFont="1" applyBorder="1"/>
    <xf numFmtId="1" fontId="0" fillId="27" borderId="3" xfId="0" applyNumberFormat="1" applyFill="1" applyBorder="1" applyAlignment="1">
      <alignment horizontal="center"/>
    </xf>
    <xf numFmtId="0" fontId="0" fillId="27" borderId="3" xfId="0" applyFill="1" applyBorder="1"/>
    <xf numFmtId="44" fontId="0" fillId="27" borderId="3" xfId="12" applyFont="1" applyFill="1" applyBorder="1" applyAlignment="1">
      <alignment horizontal="center" vertical="center"/>
    </xf>
    <xf numFmtId="44" fontId="33" fillId="0" borderId="6" xfId="0" applyNumberFormat="1" applyFont="1" applyBorder="1"/>
    <xf numFmtId="44" fontId="33" fillId="0" borderId="34" xfId="0" applyNumberFormat="1" applyFont="1" applyBorder="1"/>
    <xf numFmtId="44" fontId="33" fillId="0" borderId="26" xfId="0" applyNumberFormat="1" applyFont="1" applyBorder="1"/>
    <xf numFmtId="44" fontId="33" fillId="0" borderId="3" xfId="0" applyNumberFormat="1" applyFont="1" applyBorder="1"/>
    <xf numFmtId="0" fontId="48" fillId="5" borderId="23" xfId="0" applyFont="1" applyFill="1" applyBorder="1" applyAlignment="1">
      <alignment horizontal="right" vertical="center" wrapText="1"/>
    </xf>
    <xf numFmtId="0" fontId="48" fillId="28" borderId="22" xfId="0" applyFont="1" applyFill="1" applyBorder="1" applyAlignment="1">
      <alignment horizontal="justify" vertical="center" wrapText="1"/>
    </xf>
    <xf numFmtId="0" fontId="49" fillId="0" borderId="22" xfId="0" applyFont="1" applyBorder="1" applyAlignment="1">
      <alignment horizontal="justify" vertical="center" wrapText="1"/>
    </xf>
    <xf numFmtId="44" fontId="46" fillId="0" borderId="3" xfId="0" applyNumberFormat="1" applyFont="1" applyBorder="1"/>
    <xf numFmtId="165" fontId="0" fillId="0" borderId="3" xfId="8" applyFont="1" applyFill="1" applyBorder="1" applyAlignment="1">
      <alignment wrapText="1"/>
    </xf>
    <xf numFmtId="0" fontId="10" fillId="22" borderId="57" xfId="2" applyFont="1" applyFill="1" applyBorder="1" applyAlignment="1">
      <alignment horizontal="center" vertical="center" wrapText="1"/>
    </xf>
    <xf numFmtId="0" fontId="10" fillId="22" borderId="58" xfId="2" applyFont="1" applyFill="1" applyBorder="1" applyAlignment="1">
      <alignment horizontal="center" vertical="center" wrapText="1"/>
    </xf>
    <xf numFmtId="0" fontId="10" fillId="22" borderId="60" xfId="2" applyFont="1" applyFill="1" applyBorder="1" applyAlignment="1">
      <alignment horizontal="center" vertical="center" wrapText="1"/>
    </xf>
    <xf numFmtId="0" fontId="10" fillId="25" borderId="57" xfId="2" applyFont="1" applyFill="1" applyBorder="1" applyAlignment="1">
      <alignment horizontal="center" vertical="center" wrapText="1"/>
    </xf>
    <xf numFmtId="0" fontId="10" fillId="25" borderId="58" xfId="2" applyFont="1" applyFill="1" applyBorder="1" applyAlignment="1">
      <alignment horizontal="center" vertical="center" wrapText="1"/>
    </xf>
    <xf numFmtId="0" fontId="10" fillId="25" borderId="60" xfId="2" applyFont="1" applyFill="1" applyBorder="1" applyAlignment="1">
      <alignment horizontal="center" vertical="center" wrapText="1"/>
    </xf>
    <xf numFmtId="0" fontId="10" fillId="9" borderId="26" xfId="2" applyFont="1" applyFill="1" applyBorder="1" applyAlignment="1">
      <alignment horizontal="center" vertical="center" wrapText="1"/>
    </xf>
    <xf numFmtId="0" fontId="10" fillId="9" borderId="45" xfId="2" applyFont="1" applyFill="1" applyBorder="1" applyAlignment="1">
      <alignment horizontal="center" vertical="center" wrapText="1"/>
    </xf>
    <xf numFmtId="0" fontId="9" fillId="2" borderId="49" xfId="2" applyFont="1" applyBorder="1" applyAlignment="1">
      <alignment horizontal="right"/>
    </xf>
    <xf numFmtId="0" fontId="36" fillId="2" borderId="51" xfId="2" applyFont="1" applyBorder="1" applyAlignment="1">
      <alignment horizontal="right"/>
    </xf>
    <xf numFmtId="0" fontId="36" fillId="2" borderId="52" xfId="2" applyFont="1" applyBorder="1" applyAlignment="1">
      <alignment horizontal="right"/>
    </xf>
    <xf numFmtId="0" fontId="39" fillId="2" borderId="53" xfId="2" applyFont="1" applyBorder="1" applyAlignment="1">
      <alignment horizontal="center"/>
    </xf>
    <xf numFmtId="0" fontId="39" fillId="2" borderId="54" xfId="2" applyFont="1" applyBorder="1" applyAlignment="1">
      <alignment horizontal="center"/>
    </xf>
    <xf numFmtId="0" fontId="39" fillId="2" borderId="55" xfId="2" applyFont="1" applyBorder="1" applyAlignment="1">
      <alignment horizontal="center"/>
    </xf>
    <xf numFmtId="0" fontId="40" fillId="0" borderId="53" xfId="2" applyFont="1" applyFill="1" applyBorder="1" applyAlignment="1">
      <alignment horizontal="center"/>
    </xf>
    <xf numFmtId="0" fontId="40" fillId="0" borderId="54" xfId="2" applyFont="1" applyFill="1" applyBorder="1" applyAlignment="1">
      <alignment horizontal="center"/>
    </xf>
    <xf numFmtId="0" fontId="40" fillId="0" borderId="55" xfId="2" applyFont="1" applyFill="1" applyBorder="1" applyAlignment="1">
      <alignment horizontal="center"/>
    </xf>
    <xf numFmtId="0" fontId="41" fillId="0" borderId="53" xfId="2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/>
    </xf>
    <xf numFmtId="0" fontId="41" fillId="0" borderId="55" xfId="2" applyFont="1" applyFill="1" applyBorder="1" applyAlignment="1">
      <alignment horizontal="center"/>
    </xf>
    <xf numFmtId="0" fontId="42" fillId="2" borderId="53" xfId="2" applyFont="1" applyBorder="1" applyAlignment="1">
      <alignment horizontal="center"/>
    </xf>
    <xf numFmtId="0" fontId="42" fillId="2" borderId="54" xfId="2" applyFont="1" applyBorder="1" applyAlignment="1">
      <alignment horizontal="center"/>
    </xf>
    <xf numFmtId="0" fontId="42" fillId="2" borderId="55" xfId="2" applyFont="1" applyBorder="1" applyAlignment="1">
      <alignment horizontal="center"/>
    </xf>
    <xf numFmtId="0" fontId="43" fillId="2" borderId="53" xfId="2" applyFont="1" applyBorder="1" applyAlignment="1">
      <alignment horizontal="center"/>
    </xf>
    <xf numFmtId="0" fontId="43" fillId="2" borderId="54" xfId="2" applyFont="1" applyBorder="1" applyAlignment="1">
      <alignment horizontal="center"/>
    </xf>
    <xf numFmtId="0" fontId="43" fillId="2" borderId="56" xfId="2" applyFont="1" applyBorder="1" applyAlignment="1">
      <alignment horizontal="center"/>
    </xf>
    <xf numFmtId="0" fontId="36" fillId="2" borderId="53" xfId="2" applyFont="1" applyBorder="1" applyAlignment="1">
      <alignment horizontal="center"/>
    </xf>
    <xf numFmtId="0" fontId="36" fillId="2" borderId="55" xfId="2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2" fillId="19" borderId="50" xfId="0" applyFont="1" applyFill="1" applyBorder="1" applyAlignment="1" applyProtection="1">
      <alignment horizontal="center" vertical="center" wrapText="1"/>
    </xf>
    <xf numFmtId="0" fontId="12" fillId="19" borderId="23" xfId="0" applyFont="1" applyFill="1" applyBorder="1" applyAlignment="1" applyProtection="1">
      <alignment horizontal="center" vertical="center" wrapText="1"/>
    </xf>
    <xf numFmtId="0" fontId="11" fillId="15" borderId="28" xfId="4" applyFont="1" applyFill="1" applyBorder="1" applyAlignment="1">
      <alignment horizontal="left"/>
    </xf>
    <xf numFmtId="0" fontId="11" fillId="15" borderId="29" xfId="4" applyFont="1" applyFill="1" applyBorder="1" applyAlignment="1">
      <alignment horizontal="left"/>
    </xf>
    <xf numFmtId="0" fontId="11" fillId="15" borderId="30" xfId="4" applyFont="1" applyFill="1" applyBorder="1" applyAlignment="1">
      <alignment horizontal="left"/>
    </xf>
    <xf numFmtId="0" fontId="24" fillId="15" borderId="28" xfId="4" applyFont="1" applyFill="1" applyBorder="1" applyAlignment="1">
      <alignment horizontal="left"/>
    </xf>
    <xf numFmtId="0" fontId="24" fillId="15" borderId="29" xfId="4" applyFont="1" applyFill="1" applyBorder="1" applyAlignment="1">
      <alignment horizontal="left"/>
    </xf>
    <xf numFmtId="0" fontId="24" fillId="15" borderId="30" xfId="4" applyFont="1" applyFill="1" applyBorder="1" applyAlignment="1">
      <alignment horizontal="left"/>
    </xf>
    <xf numFmtId="0" fontId="18" fillId="0" borderId="3" xfId="0" applyFont="1" applyFill="1" applyBorder="1" applyAlignment="1" applyProtection="1">
      <alignment horizontal="center" vertical="center" wrapText="1"/>
    </xf>
    <xf numFmtId="44" fontId="31" fillId="14" borderId="3" xfId="12" applyFont="1" applyFill="1" applyBorder="1" applyAlignment="1" applyProtection="1">
      <alignment horizontal="center" vertical="center" wrapText="1"/>
      <protection hidden="1"/>
    </xf>
    <xf numFmtId="9" fontId="31" fillId="14" borderId="3" xfId="3" applyFont="1" applyFill="1" applyBorder="1" applyAlignment="1" applyProtection="1">
      <alignment horizontal="center" vertical="center" wrapText="1"/>
      <protection hidden="1"/>
    </xf>
    <xf numFmtId="0" fontId="30" fillId="19" borderId="3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22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9" fillId="17" borderId="28" xfId="0" applyFont="1" applyFill="1" applyBorder="1" applyAlignment="1">
      <alignment horizontal="center" vertical="center"/>
    </xf>
    <xf numFmtId="0" fontId="29" fillId="17" borderId="29" xfId="0" applyFont="1" applyFill="1" applyBorder="1" applyAlignment="1">
      <alignment horizontal="center" vertical="center"/>
    </xf>
    <xf numFmtId="0" fontId="29" fillId="17" borderId="3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8" fillId="0" borderId="59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</cellXfs>
  <cellStyles count="16">
    <cellStyle name="Migliaia 2" xfId="5"/>
    <cellStyle name="Normale" xfId="0" builtinId="0"/>
    <cellStyle name="Normale 2" xfId="2"/>
    <cellStyle name="Normale 3" xfId="7"/>
    <cellStyle name="Normale 4" xfId="10"/>
    <cellStyle name="Normale_11-05-2015" xfId="6"/>
    <cellStyle name="Normale_Comuni" xfId="1"/>
    <cellStyle name="Normale_Foglio1" xfId="13"/>
    <cellStyle name="Normale_Foglio1_1" xfId="14"/>
    <cellStyle name="Normale_Foglio1_1 2" xfId="15"/>
    <cellStyle name="Percentuale" xfId="3" builtinId="5"/>
    <cellStyle name="Percentuale 2" xfId="9"/>
    <cellStyle name="Titolo" xfId="4" builtinId="15"/>
    <cellStyle name="Titolo 5" xfId="11"/>
    <cellStyle name="Valuta" xfId="12" builtinId="4"/>
    <cellStyle name="Valuta 2" xfId="8"/>
  </cellStyles>
  <dxfs count="280"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EECD8"/>
      <color rgb="FFFDF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84790</xdr:rowOff>
    </xdr:from>
    <xdr:to>
      <xdr:col>2</xdr:col>
      <xdr:colOff>97871</xdr:colOff>
      <xdr:row>0</xdr:row>
      <xdr:rowOff>550768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A2EDB20D-6032-4D0A-914C-162A49DEE2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12059" y="84790"/>
          <a:ext cx="1894168" cy="4755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CF152292-3C04-4B9D-840C-F2312F5208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4E55030-DAF6-4318-BBE5-442B1F2BD398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0F8D831C-634F-4017-B62C-294D6AC524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F376281A-D0E5-4E98-889F-EC4ECC831FA2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A0A442A6-57CF-4DD4-B991-1D553413A1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81F86D0A-35A9-4643-845E-66DEB50C1448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7B321D61-7FBE-4E72-A262-D8C8C6535C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1E31C51D-F979-4B7F-9A77-23802DA2F75C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E0EC1582-891B-413C-B925-57ED02865A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952A882C-7C71-49B5-9CFA-DFDFE0824BEE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0A90065F-C709-4183-97B7-15E721C2C5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44DE4C83-251C-4FF3-A134-2F8C9EBE41F6}"/>
            </a:ext>
          </a:extLst>
        </xdr:cNvPr>
        <xdr:cNvSpPr/>
      </xdr:nvSpPr>
      <xdr:spPr>
        <a:xfrm>
          <a:off x="17163959" y="3478530"/>
          <a:ext cx="594913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E3A05699-F953-41EC-8E27-7196479BFC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6932104-E517-4DBD-A1F9-7526DD0B7333}"/>
            </a:ext>
          </a:extLst>
        </xdr:cNvPr>
        <xdr:cNvSpPr/>
      </xdr:nvSpPr>
      <xdr:spPr>
        <a:xfrm>
          <a:off x="17596394" y="3482340"/>
          <a:ext cx="594151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86BE1A46-D01E-4092-9216-B3599F7C74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6F53A700-BE43-4929-8BAD-E23EF1F1C40D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777F6309-1EB8-43FE-95AD-C3B2BF460D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43C0944-F9F7-4128-BF37-AF8A32F6B106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9E36322D-47FA-4F25-AF5D-D74E64F4A7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A376623B-973B-4D9B-B7B8-CE7C1F4903AB}"/>
            </a:ext>
          </a:extLst>
        </xdr:cNvPr>
        <xdr:cNvSpPr/>
      </xdr:nvSpPr>
      <xdr:spPr>
        <a:xfrm>
          <a:off x="17163959" y="3478530"/>
          <a:ext cx="594913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E09533CA-E766-4FDC-ABCC-D6776AF166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0678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AC5540EB-591B-46E0-8E1E-FAF9DED163C7}"/>
            </a:ext>
          </a:extLst>
        </xdr:cNvPr>
        <xdr:cNvSpPr/>
      </xdr:nvSpPr>
      <xdr:spPr>
        <a:xfrm>
          <a:off x="17229818" y="2939143"/>
          <a:ext cx="4487182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0B473E26-A265-4464-928D-79F4AB5E0C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D32C02B-843F-4EB9-B709-0B052897229D}"/>
            </a:ext>
          </a:extLst>
        </xdr:cNvPr>
        <xdr:cNvSpPr/>
      </xdr:nvSpPr>
      <xdr:spPr>
        <a:xfrm>
          <a:off x="17177294" y="3406140"/>
          <a:ext cx="594151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3CA22C19-90F5-4037-9671-15C460B13C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3ECE5803-E6B9-49B7-BB55-CEB411E29B25}"/>
            </a:ext>
          </a:extLst>
        </xdr:cNvPr>
        <xdr:cNvSpPr/>
      </xdr:nvSpPr>
      <xdr:spPr>
        <a:xfrm>
          <a:off x="17177294" y="3406140"/>
          <a:ext cx="594151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26053EE3-A445-450E-AAFB-914AFABA90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1BBC0AFD-2E84-401F-9984-110F77FC4EF4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4F25486D-5DF8-47E6-B072-9EECDD8956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456E74F4-6EC5-4678-B653-779E0CD4EF8C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3AB775BA-1A71-4054-B184-D28FE9F031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961BD26E-B337-473D-84DA-580E18D42E96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2AE07392-9109-4479-914E-1AA8267E6A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89479DE1-6C4E-4195-BA01-E89D3BD995E6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F5293865-153F-453C-87B1-25014E1D59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C9894D5D-AB89-4042-84B3-C8840929E56B}"/>
            </a:ext>
          </a:extLst>
        </xdr:cNvPr>
        <xdr:cNvSpPr/>
      </xdr:nvSpPr>
      <xdr:spPr>
        <a:xfrm>
          <a:off x="17457964" y="3514725"/>
          <a:ext cx="605835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4DF3A006-8E20-4466-BCBB-E586A97DB6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759AB0EB-9B5F-437A-8C64-4669A0CA25F4}"/>
            </a:ext>
          </a:extLst>
        </xdr:cNvPr>
        <xdr:cNvSpPr/>
      </xdr:nvSpPr>
      <xdr:spPr>
        <a:xfrm>
          <a:off x="17163959" y="3478530"/>
          <a:ext cx="594913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78467</xdr:colOff>
      <xdr:row>0</xdr:row>
      <xdr:rowOff>0</xdr:rowOff>
    </xdr:from>
    <xdr:to>
      <xdr:col>0</xdr:col>
      <xdr:colOff>2054679</xdr:colOff>
      <xdr:row>0</xdr:row>
      <xdr:rowOff>533853</xdr:rowOff>
    </xdr:to>
    <xdr:pic>
      <xdr:nvPicPr>
        <xdr:cNvPr id="2" name="Elemento grafico 9">
          <a:extLst>
            <a:ext uri="{FF2B5EF4-FFF2-40B4-BE49-F238E27FC236}">
              <a16:creationId xmlns:a16="http://schemas.microsoft.com/office/drawing/2014/main" id="{126B1C9B-08B2-4150-A935-E9F6F151B1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78467" y="0"/>
          <a:ext cx="1976212" cy="533853"/>
        </a:xfrm>
        <a:prstGeom prst="rect">
          <a:avLst/>
        </a:prstGeom>
      </xdr:spPr>
    </xdr:pic>
    <xdr:clientData/>
  </xdr:twoCellAnchor>
  <xdr:twoCellAnchor>
    <xdr:from>
      <xdr:col>11</xdr:col>
      <xdr:colOff>316139</xdr:colOff>
      <xdr:row>10</xdr:row>
      <xdr:rowOff>285750</xdr:rowOff>
    </xdr:from>
    <xdr:to>
      <xdr:col>15</xdr:col>
      <xdr:colOff>938893</xdr:colOff>
      <xdr:row>10</xdr:row>
      <xdr:rowOff>476250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63F4FF04-E7CF-46D3-909C-DAA027A02415}"/>
            </a:ext>
          </a:extLst>
        </xdr:cNvPr>
        <xdr:cNvSpPr/>
      </xdr:nvSpPr>
      <xdr:spPr>
        <a:xfrm>
          <a:off x="17596394" y="3482340"/>
          <a:ext cx="5941514" cy="1905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DOCS\2011%20-%20Autobus\Assegnazioni%202012\Assegnazioni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DOCS\2011%20-%20Autobus\Assegnazioni%202012\Assegnazioni%202011%20-%20Cop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DOCS\2011%20-%20Autobus\Assegnazioni%202012\Assegnazioni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Comuni"/>
      <sheetName val="Tetti"/>
      <sheetName val="Foglio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Comuni"/>
    </sheetNames>
    <sheetDataSet>
      <sheetData sheetId="0">
        <row r="22">
          <cell r="K22">
            <v>508826.6399999999</v>
          </cell>
        </row>
        <row r="27">
          <cell r="L27">
            <v>508826.6399999999</v>
          </cell>
        </row>
        <row r="91">
          <cell r="I91">
            <v>78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Comuni"/>
      <sheetName val="Q Priorita 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tabSelected="1" zoomScale="70" zoomScaleNormal="70" workbookViewId="0">
      <selection sqref="A1:S1"/>
    </sheetView>
  </sheetViews>
  <sheetFormatPr defaultColWidth="8.77734375" defaultRowHeight="14.4" x14ac:dyDescent="0.3"/>
  <cols>
    <col min="1" max="1" width="14.21875" style="155" customWidth="1"/>
    <col min="2" max="2" width="13.109375" style="155" customWidth="1"/>
    <col min="3" max="3" width="9.5546875" style="155" customWidth="1"/>
    <col min="4" max="4" width="10.5546875" style="155" customWidth="1"/>
    <col min="5" max="6" width="9.5546875" style="155" customWidth="1"/>
    <col min="7" max="7" width="11.77734375" style="155" customWidth="1"/>
    <col min="8" max="13" width="9.5546875" style="155" customWidth="1"/>
    <col min="14" max="14" width="9.77734375" style="155" customWidth="1"/>
    <col min="15" max="17" width="9.5546875" style="155" customWidth="1"/>
    <col min="18" max="18" width="25.5546875" style="155" customWidth="1"/>
    <col min="19" max="19" width="21.6640625" style="155" customWidth="1"/>
    <col min="20" max="20" width="17.6640625" style="155" customWidth="1"/>
    <col min="21" max="16384" width="8.77734375" style="155"/>
  </cols>
  <sheetData>
    <row r="1" spans="1:19" ht="48.45" customHeight="1" thickBot="1" x14ac:dyDescent="0.5">
      <c r="A1" s="292" t="s">
        <v>2055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8" x14ac:dyDescent="0.35">
      <c r="A2" s="293" t="s">
        <v>240</v>
      </c>
      <c r="B2" s="294"/>
      <c r="C2" s="295" t="s">
        <v>241</v>
      </c>
      <c r="D2" s="296"/>
      <c r="E2" s="297"/>
      <c r="F2" s="298" t="s">
        <v>242</v>
      </c>
      <c r="G2" s="299"/>
      <c r="H2" s="300"/>
      <c r="I2" s="301" t="s">
        <v>243</v>
      </c>
      <c r="J2" s="302"/>
      <c r="K2" s="303"/>
      <c r="L2" s="304" t="s">
        <v>244</v>
      </c>
      <c r="M2" s="305"/>
      <c r="N2" s="306"/>
      <c r="O2" s="307" t="s">
        <v>245</v>
      </c>
      <c r="P2" s="308"/>
      <c r="Q2" s="309"/>
      <c r="R2" s="310" t="s">
        <v>246</v>
      </c>
      <c r="S2" s="311"/>
    </row>
    <row r="3" spans="1:19" ht="64.95" customHeight="1" thickBot="1" x14ac:dyDescent="0.35">
      <c r="A3" s="156" t="s">
        <v>247</v>
      </c>
      <c r="B3" s="157" t="s">
        <v>248</v>
      </c>
      <c r="C3" s="181" t="s">
        <v>249</v>
      </c>
      <c r="D3" s="182" t="s">
        <v>250</v>
      </c>
      <c r="E3" s="183" t="s">
        <v>251</v>
      </c>
      <c r="F3" s="181" t="s">
        <v>249</v>
      </c>
      <c r="G3" s="182" t="s">
        <v>250</v>
      </c>
      <c r="H3" s="183" t="s">
        <v>251</v>
      </c>
      <c r="I3" s="181" t="s">
        <v>249</v>
      </c>
      <c r="J3" s="182" t="s">
        <v>250</v>
      </c>
      <c r="K3" s="183" t="s">
        <v>251</v>
      </c>
      <c r="L3" s="181" t="s">
        <v>249</v>
      </c>
      <c r="M3" s="182" t="s">
        <v>250</v>
      </c>
      <c r="N3" s="183" t="s">
        <v>251</v>
      </c>
      <c r="O3" s="181" t="s">
        <v>249</v>
      </c>
      <c r="P3" s="182" t="s">
        <v>250</v>
      </c>
      <c r="Q3" s="184" t="s">
        <v>251</v>
      </c>
      <c r="R3" s="185" t="s">
        <v>252</v>
      </c>
      <c r="S3" s="186" t="s">
        <v>251</v>
      </c>
    </row>
    <row r="4" spans="1:19" ht="33.450000000000003" customHeight="1" x14ac:dyDescent="0.3">
      <c r="A4" s="284" t="s">
        <v>100</v>
      </c>
      <c r="B4" s="158">
        <v>2018</v>
      </c>
      <c r="C4" s="159" t="s">
        <v>253</v>
      </c>
      <c r="D4" s="160" t="s">
        <v>253</v>
      </c>
      <c r="E4" s="161" t="s">
        <v>253</v>
      </c>
      <c r="F4" s="159" t="s">
        <v>253</v>
      </c>
      <c r="G4" s="160" t="s">
        <v>253</v>
      </c>
      <c r="H4" s="161" t="s">
        <v>253</v>
      </c>
      <c r="I4" s="159" t="s">
        <v>253</v>
      </c>
      <c r="J4" s="160" t="s">
        <v>253</v>
      </c>
      <c r="K4" s="161" t="s">
        <v>253</v>
      </c>
      <c r="L4" s="159" t="s">
        <v>253</v>
      </c>
      <c r="M4" s="160" t="s">
        <v>253</v>
      </c>
      <c r="N4" s="161" t="s">
        <v>253</v>
      </c>
      <c r="O4" s="159" t="s">
        <v>253</v>
      </c>
      <c r="P4" s="160" t="s">
        <v>253</v>
      </c>
      <c r="Q4" s="162" t="s">
        <v>253</v>
      </c>
      <c r="R4" s="163" t="s">
        <v>253</v>
      </c>
      <c r="S4" s="161" t="s">
        <v>253</v>
      </c>
    </row>
    <row r="5" spans="1:19" ht="33.450000000000003" customHeight="1" x14ac:dyDescent="0.3">
      <c r="A5" s="285"/>
      <c r="B5" s="164">
        <v>2019</v>
      </c>
      <c r="C5" s="165">
        <v>0.8</v>
      </c>
      <c r="D5" s="166">
        <v>0.8</v>
      </c>
      <c r="E5" s="167" t="s">
        <v>253</v>
      </c>
      <c r="F5" s="165">
        <v>0.8</v>
      </c>
      <c r="G5" s="166">
        <v>0.8</v>
      </c>
      <c r="H5" s="167" t="s">
        <v>253</v>
      </c>
      <c r="I5" s="165">
        <v>0.8</v>
      </c>
      <c r="J5" s="166">
        <v>0.8</v>
      </c>
      <c r="K5" s="168">
        <v>0.8</v>
      </c>
      <c r="L5" s="165">
        <v>0.8</v>
      </c>
      <c r="M5" s="166">
        <v>0.8</v>
      </c>
      <c r="N5" s="167" t="s">
        <v>253</v>
      </c>
      <c r="O5" s="165">
        <v>0.8</v>
      </c>
      <c r="P5" s="166">
        <v>0.8</v>
      </c>
      <c r="Q5" s="169" t="s">
        <v>253</v>
      </c>
      <c r="R5" s="170" t="s">
        <v>254</v>
      </c>
      <c r="S5" s="171" t="s">
        <v>254</v>
      </c>
    </row>
    <row r="6" spans="1:19" ht="33.450000000000003" customHeight="1" x14ac:dyDescent="0.3">
      <c r="A6" s="285"/>
      <c r="B6" s="164">
        <v>2020</v>
      </c>
      <c r="C6" s="165">
        <v>0.8</v>
      </c>
      <c r="D6" s="166">
        <v>0.8</v>
      </c>
      <c r="E6" s="167" t="s">
        <v>253</v>
      </c>
      <c r="F6" s="165">
        <v>0.8</v>
      </c>
      <c r="G6" s="166">
        <v>0.8</v>
      </c>
      <c r="H6" s="167" t="s">
        <v>253</v>
      </c>
      <c r="I6" s="165">
        <v>0.8</v>
      </c>
      <c r="J6" s="166">
        <v>0.8</v>
      </c>
      <c r="K6" s="168">
        <v>0.8</v>
      </c>
      <c r="L6" s="165">
        <v>0.8</v>
      </c>
      <c r="M6" s="166">
        <v>0.8</v>
      </c>
      <c r="N6" s="167" t="s">
        <v>253</v>
      </c>
      <c r="O6" s="165">
        <v>0.8</v>
      </c>
      <c r="P6" s="166">
        <v>0.8</v>
      </c>
      <c r="Q6" s="169" t="s">
        <v>253</v>
      </c>
      <c r="R6" s="172"/>
      <c r="S6" s="173"/>
    </row>
    <row r="7" spans="1:19" ht="33.450000000000003" customHeight="1" x14ac:dyDescent="0.3">
      <c r="A7" s="285"/>
      <c r="B7" s="164">
        <v>2021</v>
      </c>
      <c r="C7" s="174" t="s">
        <v>253</v>
      </c>
      <c r="D7" s="175" t="s">
        <v>255</v>
      </c>
      <c r="E7" s="167" t="s">
        <v>253</v>
      </c>
      <c r="F7" s="174" t="s">
        <v>253</v>
      </c>
      <c r="G7" s="175" t="s">
        <v>255</v>
      </c>
      <c r="H7" s="167" t="s">
        <v>253</v>
      </c>
      <c r="I7" s="165">
        <v>0.8</v>
      </c>
      <c r="J7" s="166">
        <v>0.8</v>
      </c>
      <c r="K7" s="168">
        <v>0.8</v>
      </c>
      <c r="L7" s="165">
        <v>0.8</v>
      </c>
      <c r="M7" s="166">
        <v>0.8</v>
      </c>
      <c r="N7" s="167" t="s">
        <v>253</v>
      </c>
      <c r="O7" s="165">
        <v>0.8</v>
      </c>
      <c r="P7" s="166">
        <v>0.8</v>
      </c>
      <c r="Q7" s="169" t="s">
        <v>253</v>
      </c>
      <c r="R7" s="170"/>
      <c r="S7" s="173"/>
    </row>
    <row r="8" spans="1:19" ht="33.450000000000003" customHeight="1" x14ac:dyDescent="0.3">
      <c r="A8" s="285"/>
      <c r="B8" s="164">
        <v>2022</v>
      </c>
      <c r="C8" s="174" t="s">
        <v>253</v>
      </c>
      <c r="D8" s="175" t="s">
        <v>255</v>
      </c>
      <c r="E8" s="167" t="s">
        <v>253</v>
      </c>
      <c r="F8" s="174" t="s">
        <v>253</v>
      </c>
      <c r="G8" s="175" t="s">
        <v>255</v>
      </c>
      <c r="H8" s="167" t="s">
        <v>253</v>
      </c>
      <c r="I8" s="165">
        <v>0.8</v>
      </c>
      <c r="J8" s="166">
        <v>0.8</v>
      </c>
      <c r="K8" s="167" t="s">
        <v>253</v>
      </c>
      <c r="L8" s="165">
        <v>0.8</v>
      </c>
      <c r="M8" s="166">
        <v>0.8</v>
      </c>
      <c r="N8" s="167" t="s">
        <v>253</v>
      </c>
      <c r="O8" s="165">
        <v>0.8</v>
      </c>
      <c r="P8" s="166">
        <v>0.8</v>
      </c>
      <c r="Q8" s="169" t="s">
        <v>253</v>
      </c>
      <c r="R8" s="170"/>
      <c r="S8" s="173"/>
    </row>
    <row r="9" spans="1:19" ht="33.450000000000003" customHeight="1" x14ac:dyDescent="0.3">
      <c r="A9" s="285"/>
      <c r="B9" s="164">
        <v>2023</v>
      </c>
      <c r="C9" s="174" t="s">
        <v>253</v>
      </c>
      <c r="D9" s="175" t="s">
        <v>255</v>
      </c>
      <c r="E9" s="167" t="s">
        <v>253</v>
      </c>
      <c r="F9" s="174" t="s">
        <v>253</v>
      </c>
      <c r="G9" s="175" t="s">
        <v>255</v>
      </c>
      <c r="H9" s="167" t="s">
        <v>253</v>
      </c>
      <c r="I9" s="165">
        <v>0.8</v>
      </c>
      <c r="J9" s="166">
        <v>0.8</v>
      </c>
      <c r="K9" s="167" t="s">
        <v>253</v>
      </c>
      <c r="L9" s="165">
        <v>0.8</v>
      </c>
      <c r="M9" s="166">
        <v>0.8</v>
      </c>
      <c r="N9" s="167" t="s">
        <v>253</v>
      </c>
      <c r="O9" s="165">
        <v>0.8</v>
      </c>
      <c r="P9" s="166">
        <v>0.8</v>
      </c>
      <c r="Q9" s="169" t="s">
        <v>253</v>
      </c>
      <c r="R9" s="172"/>
      <c r="S9" s="173"/>
    </row>
    <row r="10" spans="1:19" ht="33.450000000000003" customHeight="1" thickBot="1" x14ac:dyDescent="0.35">
      <c r="A10" s="286"/>
      <c r="B10" s="187" t="s">
        <v>256</v>
      </c>
      <c r="C10" s="188" t="s">
        <v>253</v>
      </c>
      <c r="D10" s="189" t="s">
        <v>253</v>
      </c>
      <c r="E10" s="190" t="s">
        <v>253</v>
      </c>
      <c r="F10" s="188" t="s">
        <v>253</v>
      </c>
      <c r="G10" s="189" t="s">
        <v>253</v>
      </c>
      <c r="H10" s="190" t="s">
        <v>253</v>
      </c>
      <c r="I10" s="191">
        <v>0.6</v>
      </c>
      <c r="J10" s="192">
        <v>0.8</v>
      </c>
      <c r="K10" s="193">
        <v>0.8</v>
      </c>
      <c r="L10" s="191">
        <v>0.8</v>
      </c>
      <c r="M10" s="189" t="s">
        <v>253</v>
      </c>
      <c r="N10" s="190" t="s">
        <v>253</v>
      </c>
      <c r="O10" s="191">
        <v>0.8</v>
      </c>
      <c r="P10" s="192">
        <v>0.8</v>
      </c>
      <c r="Q10" s="194" t="s">
        <v>253</v>
      </c>
      <c r="R10" s="195" t="s">
        <v>257</v>
      </c>
      <c r="S10" s="196" t="s">
        <v>258</v>
      </c>
    </row>
    <row r="11" spans="1:19" ht="33.450000000000003" customHeight="1" x14ac:dyDescent="0.3">
      <c r="A11" s="287" t="s">
        <v>101</v>
      </c>
      <c r="B11" s="215">
        <v>2018</v>
      </c>
      <c r="C11" s="216" t="s">
        <v>253</v>
      </c>
      <c r="D11" s="217" t="s">
        <v>253</v>
      </c>
      <c r="E11" s="218" t="s">
        <v>253</v>
      </c>
      <c r="F11" s="216" t="s">
        <v>253</v>
      </c>
      <c r="G11" s="217" t="s">
        <v>253</v>
      </c>
      <c r="H11" s="218" t="s">
        <v>253</v>
      </c>
      <c r="I11" s="216" t="s">
        <v>253</v>
      </c>
      <c r="J11" s="217" t="s">
        <v>253</v>
      </c>
      <c r="K11" s="218" t="s">
        <v>253</v>
      </c>
      <c r="L11" s="216" t="s">
        <v>253</v>
      </c>
      <c r="M11" s="217" t="s">
        <v>253</v>
      </c>
      <c r="N11" s="218" t="s">
        <v>253</v>
      </c>
      <c r="O11" s="216" t="s">
        <v>253</v>
      </c>
      <c r="P11" s="217" t="s">
        <v>253</v>
      </c>
      <c r="Q11" s="219" t="s">
        <v>253</v>
      </c>
      <c r="R11" s="220"/>
      <c r="S11" s="221"/>
    </row>
    <row r="12" spans="1:19" ht="33.450000000000003" customHeight="1" x14ac:dyDescent="0.3">
      <c r="A12" s="288"/>
      <c r="B12" s="222">
        <v>2019</v>
      </c>
      <c r="C12" s="223" t="s">
        <v>253</v>
      </c>
      <c r="D12" s="224" t="s">
        <v>253</v>
      </c>
      <c r="E12" s="225" t="s">
        <v>253</v>
      </c>
      <c r="F12" s="223" t="s">
        <v>253</v>
      </c>
      <c r="G12" s="224" t="s">
        <v>253</v>
      </c>
      <c r="H12" s="225" t="s">
        <v>253</v>
      </c>
      <c r="I12" s="223" t="s">
        <v>253</v>
      </c>
      <c r="J12" s="224" t="s">
        <v>253</v>
      </c>
      <c r="K12" s="225" t="s">
        <v>253</v>
      </c>
      <c r="L12" s="223" t="s">
        <v>253</v>
      </c>
      <c r="M12" s="224" t="s">
        <v>253</v>
      </c>
      <c r="N12" s="225" t="s">
        <v>253</v>
      </c>
      <c r="O12" s="223" t="s">
        <v>253</v>
      </c>
      <c r="P12" s="224" t="s">
        <v>253</v>
      </c>
      <c r="Q12" s="226" t="s">
        <v>253</v>
      </c>
      <c r="R12" s="227"/>
      <c r="S12" s="228"/>
    </row>
    <row r="13" spans="1:19" ht="33.450000000000003" customHeight="1" x14ac:dyDescent="0.3">
      <c r="A13" s="288"/>
      <c r="B13" s="222">
        <v>2020</v>
      </c>
      <c r="C13" s="223" t="s">
        <v>253</v>
      </c>
      <c r="D13" s="224" t="s">
        <v>253</v>
      </c>
      <c r="E13" s="225" t="s">
        <v>253</v>
      </c>
      <c r="F13" s="223" t="s">
        <v>253</v>
      </c>
      <c r="G13" s="224" t="s">
        <v>253</v>
      </c>
      <c r="H13" s="225" t="s">
        <v>253</v>
      </c>
      <c r="I13" s="223" t="s">
        <v>253</v>
      </c>
      <c r="J13" s="224" t="s">
        <v>253</v>
      </c>
      <c r="K13" s="225" t="s">
        <v>253</v>
      </c>
      <c r="L13" s="223" t="s">
        <v>253</v>
      </c>
      <c r="M13" s="224" t="s">
        <v>253</v>
      </c>
      <c r="N13" s="225" t="s">
        <v>253</v>
      </c>
      <c r="O13" s="223" t="s">
        <v>253</v>
      </c>
      <c r="P13" s="224" t="s">
        <v>253</v>
      </c>
      <c r="Q13" s="226" t="s">
        <v>253</v>
      </c>
      <c r="R13" s="227"/>
      <c r="S13" s="228"/>
    </row>
    <row r="14" spans="1:19" ht="33.450000000000003" customHeight="1" x14ac:dyDescent="0.3">
      <c r="A14" s="288"/>
      <c r="B14" s="222">
        <v>2021</v>
      </c>
      <c r="C14" s="223" t="s">
        <v>253</v>
      </c>
      <c r="D14" s="224" t="s">
        <v>253</v>
      </c>
      <c r="E14" s="225" t="s">
        <v>253</v>
      </c>
      <c r="F14" s="223" t="s">
        <v>253</v>
      </c>
      <c r="G14" s="224" t="s">
        <v>253</v>
      </c>
      <c r="H14" s="225" t="s">
        <v>253</v>
      </c>
      <c r="I14" s="223" t="s">
        <v>253</v>
      </c>
      <c r="J14" s="224" t="s">
        <v>253</v>
      </c>
      <c r="K14" s="225" t="s">
        <v>253</v>
      </c>
      <c r="L14" s="223" t="s">
        <v>253</v>
      </c>
      <c r="M14" s="224" t="s">
        <v>253</v>
      </c>
      <c r="N14" s="225" t="s">
        <v>253</v>
      </c>
      <c r="O14" s="223" t="s">
        <v>253</v>
      </c>
      <c r="P14" s="224" t="s">
        <v>253</v>
      </c>
      <c r="Q14" s="226" t="s">
        <v>253</v>
      </c>
      <c r="R14" s="229" t="s">
        <v>259</v>
      </c>
      <c r="S14" s="230" t="s">
        <v>259</v>
      </c>
    </row>
    <row r="15" spans="1:19" ht="33.450000000000003" customHeight="1" x14ac:dyDescent="0.3">
      <c r="A15" s="288"/>
      <c r="B15" s="222">
        <v>2022</v>
      </c>
      <c r="C15" s="223" t="s">
        <v>253</v>
      </c>
      <c r="D15" s="224" t="s">
        <v>253</v>
      </c>
      <c r="E15" s="225" t="s">
        <v>253</v>
      </c>
      <c r="F15" s="223" t="s">
        <v>253</v>
      </c>
      <c r="G15" s="224" t="s">
        <v>253</v>
      </c>
      <c r="H15" s="225" t="s">
        <v>253</v>
      </c>
      <c r="I15" s="223" t="s">
        <v>253</v>
      </c>
      <c r="J15" s="231">
        <v>0.8</v>
      </c>
      <c r="K15" s="232">
        <v>0.8</v>
      </c>
      <c r="L15" s="223" t="s">
        <v>253</v>
      </c>
      <c r="M15" s="231">
        <v>0.8</v>
      </c>
      <c r="N15" s="232">
        <v>0.8</v>
      </c>
      <c r="O15" s="223" t="s">
        <v>253</v>
      </c>
      <c r="P15" s="231">
        <v>0.8</v>
      </c>
      <c r="Q15" s="233">
        <v>0.8</v>
      </c>
      <c r="R15" s="227" t="s">
        <v>260</v>
      </c>
      <c r="S15" s="228" t="s">
        <v>260</v>
      </c>
    </row>
    <row r="16" spans="1:19" ht="33.450000000000003" customHeight="1" x14ac:dyDescent="0.3">
      <c r="A16" s="288"/>
      <c r="B16" s="222">
        <v>2023</v>
      </c>
      <c r="C16" s="223" t="s">
        <v>253</v>
      </c>
      <c r="D16" s="224" t="s">
        <v>253</v>
      </c>
      <c r="E16" s="225" t="s">
        <v>253</v>
      </c>
      <c r="F16" s="223" t="s">
        <v>253</v>
      </c>
      <c r="G16" s="224" t="s">
        <v>253</v>
      </c>
      <c r="H16" s="225" t="s">
        <v>253</v>
      </c>
      <c r="I16" s="223" t="s">
        <v>253</v>
      </c>
      <c r="J16" s="231">
        <v>0.8</v>
      </c>
      <c r="K16" s="232">
        <v>0.8</v>
      </c>
      <c r="L16" s="223" t="s">
        <v>253</v>
      </c>
      <c r="M16" s="231">
        <v>0.8</v>
      </c>
      <c r="N16" s="232">
        <v>0.8</v>
      </c>
      <c r="O16" s="223" t="s">
        <v>253</v>
      </c>
      <c r="P16" s="231">
        <v>0.8</v>
      </c>
      <c r="Q16" s="233">
        <v>0.8</v>
      </c>
      <c r="R16" s="227"/>
      <c r="S16" s="228"/>
    </row>
    <row r="17" spans="1:20" ht="40.5" customHeight="1" thickBot="1" x14ac:dyDescent="0.35">
      <c r="A17" s="289"/>
      <c r="B17" s="197" t="s">
        <v>261</v>
      </c>
      <c r="C17" s="188" t="s">
        <v>253</v>
      </c>
      <c r="D17" s="189" t="s">
        <v>253</v>
      </c>
      <c r="E17" s="190" t="s">
        <v>253</v>
      </c>
      <c r="F17" s="188" t="s">
        <v>253</v>
      </c>
      <c r="G17" s="189" t="s">
        <v>253</v>
      </c>
      <c r="H17" s="190" t="s">
        <v>253</v>
      </c>
      <c r="I17" s="188" t="s">
        <v>253</v>
      </c>
      <c r="J17" s="192">
        <v>0.8</v>
      </c>
      <c r="K17" s="213" t="s">
        <v>262</v>
      </c>
      <c r="L17" s="188" t="s">
        <v>253</v>
      </c>
      <c r="M17" s="192">
        <v>0.8</v>
      </c>
      <c r="N17" s="213" t="s">
        <v>262</v>
      </c>
      <c r="O17" s="188" t="s">
        <v>253</v>
      </c>
      <c r="P17" s="192">
        <v>0.8</v>
      </c>
      <c r="Q17" s="214" t="s">
        <v>262</v>
      </c>
      <c r="R17" s="195" t="s">
        <v>263</v>
      </c>
      <c r="S17" s="198" t="s">
        <v>264</v>
      </c>
    </row>
    <row r="18" spans="1:20" ht="33.450000000000003" customHeight="1" x14ac:dyDescent="0.3">
      <c r="A18" s="290" t="s">
        <v>102</v>
      </c>
      <c r="B18" s="200">
        <v>2018</v>
      </c>
      <c r="C18" s="201">
        <v>0.8</v>
      </c>
      <c r="D18" s="202">
        <v>0.8</v>
      </c>
      <c r="E18" s="203" t="s">
        <v>253</v>
      </c>
      <c r="F18" s="201">
        <v>0.8</v>
      </c>
      <c r="G18" s="202">
        <v>0.8</v>
      </c>
      <c r="H18" s="203" t="s">
        <v>253</v>
      </c>
      <c r="I18" s="201">
        <v>0.8</v>
      </c>
      <c r="J18" s="202">
        <v>0.8</v>
      </c>
      <c r="K18" s="203" t="s">
        <v>253</v>
      </c>
      <c r="L18" s="201">
        <v>0.8</v>
      </c>
      <c r="M18" s="202">
        <v>0.8</v>
      </c>
      <c r="N18" s="203" t="s">
        <v>253</v>
      </c>
      <c r="O18" s="201">
        <v>0.8</v>
      </c>
      <c r="P18" s="202">
        <v>0.8</v>
      </c>
      <c r="Q18" s="204" t="s">
        <v>253</v>
      </c>
      <c r="R18" s="205" t="s">
        <v>265</v>
      </c>
      <c r="S18" s="203" t="s">
        <v>253</v>
      </c>
    </row>
    <row r="19" spans="1:20" ht="33.450000000000003" customHeight="1" x14ac:dyDescent="0.3">
      <c r="A19" s="290"/>
      <c r="B19" s="206">
        <v>2019</v>
      </c>
      <c r="C19" s="207">
        <v>0.8</v>
      </c>
      <c r="D19" s="208">
        <v>0.8</v>
      </c>
      <c r="E19" s="209" t="s">
        <v>253</v>
      </c>
      <c r="F19" s="207">
        <v>0.8</v>
      </c>
      <c r="G19" s="208">
        <v>0.8</v>
      </c>
      <c r="H19" s="209" t="s">
        <v>253</v>
      </c>
      <c r="I19" s="207">
        <v>0.8</v>
      </c>
      <c r="J19" s="208">
        <v>0.8</v>
      </c>
      <c r="K19" s="209" t="s">
        <v>253</v>
      </c>
      <c r="L19" s="207">
        <v>0.8</v>
      </c>
      <c r="M19" s="208">
        <v>0.8</v>
      </c>
      <c r="N19" s="209" t="s">
        <v>253</v>
      </c>
      <c r="O19" s="207">
        <v>0.8</v>
      </c>
      <c r="P19" s="208">
        <v>0.8</v>
      </c>
      <c r="Q19" s="210" t="s">
        <v>253</v>
      </c>
      <c r="R19" s="211"/>
      <c r="S19" s="209" t="s">
        <v>253</v>
      </c>
    </row>
    <row r="20" spans="1:20" ht="33.450000000000003" customHeight="1" x14ac:dyDescent="0.3">
      <c r="A20" s="290"/>
      <c r="B20" s="206">
        <v>2020</v>
      </c>
      <c r="C20" s="207">
        <v>0.8</v>
      </c>
      <c r="D20" s="208">
        <v>0.8</v>
      </c>
      <c r="E20" s="209" t="s">
        <v>253</v>
      </c>
      <c r="F20" s="207">
        <v>0.8</v>
      </c>
      <c r="G20" s="208">
        <v>0.8</v>
      </c>
      <c r="H20" s="209" t="s">
        <v>253</v>
      </c>
      <c r="I20" s="207">
        <v>0.8</v>
      </c>
      <c r="J20" s="208">
        <v>0.8</v>
      </c>
      <c r="K20" s="209" t="s">
        <v>253</v>
      </c>
      <c r="L20" s="207">
        <v>0.8</v>
      </c>
      <c r="M20" s="208">
        <v>0.8</v>
      </c>
      <c r="N20" s="209" t="s">
        <v>253</v>
      </c>
      <c r="O20" s="207">
        <v>0.8</v>
      </c>
      <c r="P20" s="208">
        <v>0.8</v>
      </c>
      <c r="Q20" s="210" t="s">
        <v>253</v>
      </c>
      <c r="R20" s="211"/>
      <c r="S20" s="209" t="s">
        <v>253</v>
      </c>
    </row>
    <row r="21" spans="1:20" ht="33.450000000000003" customHeight="1" x14ac:dyDescent="0.3">
      <c r="A21" s="290"/>
      <c r="B21" s="206">
        <v>2021</v>
      </c>
      <c r="C21" s="207">
        <v>0.8</v>
      </c>
      <c r="D21" s="208">
        <v>0.8</v>
      </c>
      <c r="E21" s="209" t="s">
        <v>253</v>
      </c>
      <c r="F21" s="207">
        <v>0.8</v>
      </c>
      <c r="G21" s="208">
        <v>0.8</v>
      </c>
      <c r="H21" s="209" t="s">
        <v>253</v>
      </c>
      <c r="I21" s="207">
        <v>0.8</v>
      </c>
      <c r="J21" s="208">
        <v>0.8</v>
      </c>
      <c r="K21" s="209" t="s">
        <v>253</v>
      </c>
      <c r="L21" s="207">
        <v>0.8</v>
      </c>
      <c r="M21" s="208">
        <v>0.8</v>
      </c>
      <c r="N21" s="209" t="s">
        <v>253</v>
      </c>
      <c r="O21" s="207">
        <v>0.8</v>
      </c>
      <c r="P21" s="208">
        <v>0.8</v>
      </c>
      <c r="Q21" s="210" t="s">
        <v>253</v>
      </c>
      <c r="R21" s="211"/>
      <c r="S21" s="209" t="s">
        <v>253</v>
      </c>
    </row>
    <row r="22" spans="1:20" ht="42" customHeight="1" x14ac:dyDescent="0.3">
      <c r="A22" s="290"/>
      <c r="B22" s="206">
        <v>2022</v>
      </c>
      <c r="C22" s="207">
        <v>0.8</v>
      </c>
      <c r="D22" s="208">
        <v>0.8</v>
      </c>
      <c r="E22" s="209" t="s">
        <v>253</v>
      </c>
      <c r="F22" s="207">
        <v>0.8</v>
      </c>
      <c r="G22" s="208">
        <v>0.8</v>
      </c>
      <c r="H22" s="209" t="s">
        <v>253</v>
      </c>
      <c r="I22" s="207">
        <v>0.8</v>
      </c>
      <c r="J22" s="208">
        <v>0.8</v>
      </c>
      <c r="K22" s="209" t="s">
        <v>253</v>
      </c>
      <c r="L22" s="207">
        <v>0.8</v>
      </c>
      <c r="M22" s="208">
        <v>0.8</v>
      </c>
      <c r="N22" s="209" t="s">
        <v>253</v>
      </c>
      <c r="O22" s="207">
        <v>0.8</v>
      </c>
      <c r="P22" s="208">
        <v>0.8</v>
      </c>
      <c r="Q22" s="210" t="s">
        <v>253</v>
      </c>
      <c r="R22" s="212" t="s">
        <v>266</v>
      </c>
      <c r="S22" s="209" t="s">
        <v>253</v>
      </c>
      <c r="T22" s="176"/>
    </row>
    <row r="23" spans="1:20" ht="33.450000000000003" customHeight="1" x14ac:dyDescent="0.3">
      <c r="A23" s="290"/>
      <c r="B23" s="206">
        <v>2023</v>
      </c>
      <c r="C23" s="207">
        <v>0.8</v>
      </c>
      <c r="D23" s="208">
        <v>0.8</v>
      </c>
      <c r="E23" s="209" t="s">
        <v>253</v>
      </c>
      <c r="F23" s="207">
        <v>0.8</v>
      </c>
      <c r="G23" s="208">
        <v>0.8</v>
      </c>
      <c r="H23" s="209" t="s">
        <v>253</v>
      </c>
      <c r="I23" s="207">
        <v>0.8</v>
      </c>
      <c r="J23" s="208">
        <v>0.8</v>
      </c>
      <c r="K23" s="209" t="s">
        <v>253</v>
      </c>
      <c r="L23" s="207">
        <v>0.8</v>
      </c>
      <c r="M23" s="208">
        <v>0.8</v>
      </c>
      <c r="N23" s="209" t="s">
        <v>253</v>
      </c>
      <c r="O23" s="207">
        <v>0.8</v>
      </c>
      <c r="P23" s="208">
        <v>0.8</v>
      </c>
      <c r="Q23" s="210" t="s">
        <v>253</v>
      </c>
      <c r="R23" s="211"/>
      <c r="S23" s="209" t="s">
        <v>253</v>
      </c>
    </row>
    <row r="24" spans="1:20" ht="33.450000000000003" customHeight="1" thickBot="1" x14ac:dyDescent="0.35">
      <c r="A24" s="291"/>
      <c r="B24" s="199" t="s">
        <v>256</v>
      </c>
      <c r="C24" s="191">
        <v>0.8</v>
      </c>
      <c r="D24" s="192">
        <v>0.8</v>
      </c>
      <c r="E24" s="190" t="s">
        <v>253</v>
      </c>
      <c r="F24" s="191">
        <v>0.8</v>
      </c>
      <c r="G24" s="192">
        <v>0.8</v>
      </c>
      <c r="H24" s="190" t="s">
        <v>253</v>
      </c>
      <c r="I24" s="191">
        <v>0.8</v>
      </c>
      <c r="J24" s="192">
        <v>0.8</v>
      </c>
      <c r="K24" s="190" t="s">
        <v>253</v>
      </c>
      <c r="L24" s="191">
        <v>0.8</v>
      </c>
      <c r="M24" s="192">
        <v>0.8</v>
      </c>
      <c r="N24" s="190" t="s">
        <v>253</v>
      </c>
      <c r="O24" s="191">
        <v>0.8</v>
      </c>
      <c r="P24" s="192">
        <v>0.8</v>
      </c>
      <c r="Q24" s="194" t="s">
        <v>253</v>
      </c>
      <c r="R24" s="195" t="s">
        <v>267</v>
      </c>
      <c r="S24" s="190" t="s">
        <v>253</v>
      </c>
    </row>
    <row r="25" spans="1:20" x14ac:dyDescent="0.3">
      <c r="A25" s="177" t="s">
        <v>61</v>
      </c>
    </row>
    <row r="26" spans="1:20" ht="20.55" customHeight="1" x14ac:dyDescent="0.3">
      <c r="A26" s="178" t="s">
        <v>253</v>
      </c>
      <c r="B26" s="155" t="s">
        <v>268</v>
      </c>
    </row>
    <row r="27" spans="1:20" ht="20.55" customHeight="1" x14ac:dyDescent="0.3">
      <c r="A27" s="179" t="s">
        <v>269</v>
      </c>
      <c r="B27" s="155" t="s">
        <v>270</v>
      </c>
    </row>
    <row r="28" spans="1:20" ht="20.55" customHeight="1" x14ac:dyDescent="0.3">
      <c r="A28" s="179" t="s">
        <v>255</v>
      </c>
      <c r="B28" s="155" t="s">
        <v>271</v>
      </c>
    </row>
    <row r="29" spans="1:20" ht="20.55" customHeight="1" x14ac:dyDescent="0.3">
      <c r="A29" s="179" t="s">
        <v>262</v>
      </c>
      <c r="B29" s="155" t="s">
        <v>272</v>
      </c>
    </row>
    <row r="30" spans="1:20" ht="20.55" customHeight="1" x14ac:dyDescent="0.3">
      <c r="A30" s="180">
        <v>0.8</v>
      </c>
      <c r="B30" s="155" t="s">
        <v>273</v>
      </c>
    </row>
  </sheetData>
  <mergeCells count="11">
    <mergeCell ref="A4:A10"/>
    <mergeCell ref="A11:A17"/>
    <mergeCell ref="A18:A24"/>
    <mergeCell ref="A1:S1"/>
    <mergeCell ref="A2:B2"/>
    <mergeCell ref="C2:E2"/>
    <mergeCell ref="F2:H2"/>
    <mergeCell ref="I2:K2"/>
    <mergeCell ref="L2:N2"/>
    <mergeCell ref="O2:Q2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0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PSNMS_2020_PU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1384177.225576536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1384177.225576536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67" priority="11" operator="equal">
      <formula>3</formula>
    </cfRule>
    <cfRule type="cellIs" dxfId="166" priority="12" operator="equal">
      <formula>2</formula>
    </cfRule>
    <cfRule type="cellIs" dxfId="165" priority="13" operator="equal">
      <formula>1</formula>
    </cfRule>
  </conditionalFormatting>
  <conditionalFormatting sqref="B12">
    <cfRule type="cellIs" dxfId="164" priority="14" operator="greaterThan">
      <formula>#REF!</formula>
    </cfRule>
  </conditionalFormatting>
  <conditionalFormatting sqref="I15:I28">
    <cfRule type="cellIs" dxfId="163" priority="10" operator="equal">
      <formula>$N$14="Metano"</formula>
    </cfRule>
  </conditionalFormatting>
  <conditionalFormatting sqref="CY14:DJ28">
    <cfRule type="cellIs" dxfId="162" priority="7" operator="equal">
      <formula>3</formula>
    </cfRule>
    <cfRule type="cellIs" dxfId="161" priority="8" operator="equal">
      <formula>2</formula>
    </cfRule>
    <cfRule type="cellIs" dxfId="160" priority="9" operator="equal">
      <formula>1</formula>
    </cfRule>
  </conditionalFormatting>
  <conditionalFormatting sqref="DK14:DV28">
    <cfRule type="cellIs" dxfId="159" priority="4" operator="equal">
      <formula>3</formula>
    </cfRule>
    <cfRule type="cellIs" dxfId="158" priority="5" operator="equal">
      <formula>2</formula>
    </cfRule>
    <cfRule type="cellIs" dxfId="157" priority="6" operator="equal">
      <formula>1</formula>
    </cfRule>
  </conditionalFormatting>
  <conditionalFormatting sqref="CY30:DV39">
    <cfRule type="cellIs" dxfId="156" priority="1" operator="equal">
      <formula>3</formula>
    </cfRule>
    <cfRule type="cellIs" dxfId="155" priority="2" operator="equal">
      <formula>2</formula>
    </cfRule>
    <cfRule type="cellIs" dxfId="154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53" priority="11" operator="equal">
      <formula>3</formula>
    </cfRule>
    <cfRule type="cellIs" dxfId="152" priority="12" operator="equal">
      <formula>2</formula>
    </cfRule>
    <cfRule type="cellIs" dxfId="151" priority="13" operator="equal">
      <formula>1</formula>
    </cfRule>
  </conditionalFormatting>
  <conditionalFormatting sqref="B12">
    <cfRule type="cellIs" dxfId="150" priority="14" operator="greaterThan">
      <formula>#REF!</formula>
    </cfRule>
  </conditionalFormatting>
  <conditionalFormatting sqref="I15:I28">
    <cfRule type="cellIs" dxfId="149" priority="10" operator="equal">
      <formula>$N$14="Metano"</formula>
    </cfRule>
  </conditionalFormatting>
  <conditionalFormatting sqref="CY14:DJ28">
    <cfRule type="cellIs" dxfId="148" priority="7" operator="equal">
      <formula>3</formula>
    </cfRule>
    <cfRule type="cellIs" dxfId="147" priority="8" operator="equal">
      <formula>2</formula>
    </cfRule>
    <cfRule type="cellIs" dxfId="146" priority="9" operator="equal">
      <formula>1</formula>
    </cfRule>
  </conditionalFormatting>
  <conditionalFormatting sqref="DK14:DV28">
    <cfRule type="cellIs" dxfId="145" priority="4" operator="equal">
      <formula>3</formula>
    </cfRule>
    <cfRule type="cellIs" dxfId="144" priority="5" operator="equal">
      <formula>2</formula>
    </cfRule>
    <cfRule type="cellIs" dxfId="143" priority="6" operator="equal">
      <formula>1</formula>
    </cfRule>
  </conditionalFormatting>
  <conditionalFormatting sqref="CY30:DV39">
    <cfRule type="cellIs" dxfId="142" priority="1" operator="equal">
      <formula>3</formula>
    </cfRule>
    <cfRule type="cellIs" dxfId="141" priority="2" operator="equal">
      <formula>2</formula>
    </cfRule>
    <cfRule type="cellIs" dxfId="140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39" priority="11" operator="equal">
      <formula>3</formula>
    </cfRule>
    <cfRule type="cellIs" dxfId="138" priority="12" operator="equal">
      <formula>2</formula>
    </cfRule>
    <cfRule type="cellIs" dxfId="137" priority="13" operator="equal">
      <formula>1</formula>
    </cfRule>
  </conditionalFormatting>
  <conditionalFormatting sqref="B12">
    <cfRule type="cellIs" dxfId="136" priority="14" operator="greaterThan">
      <formula>#REF!</formula>
    </cfRule>
  </conditionalFormatting>
  <conditionalFormatting sqref="I15:I28">
    <cfRule type="cellIs" dxfId="135" priority="10" operator="equal">
      <formula>$N$14="Metano"</formula>
    </cfRule>
  </conditionalFormatting>
  <conditionalFormatting sqref="CY14:DJ28">
    <cfRule type="cellIs" dxfId="134" priority="7" operator="equal">
      <formula>3</formula>
    </cfRule>
    <cfRule type="cellIs" dxfId="133" priority="8" operator="equal">
      <formula>2</formula>
    </cfRule>
    <cfRule type="cellIs" dxfId="132" priority="9" operator="equal">
      <formula>1</formula>
    </cfRule>
  </conditionalFormatting>
  <conditionalFormatting sqref="DK14:DV28">
    <cfRule type="cellIs" dxfId="131" priority="4" operator="equal">
      <formula>3</formula>
    </cfRule>
    <cfRule type="cellIs" dxfId="130" priority="5" operator="equal">
      <formula>2</formula>
    </cfRule>
    <cfRule type="cellIs" dxfId="129" priority="6" operator="equal">
      <formula>1</formula>
    </cfRule>
  </conditionalFormatting>
  <conditionalFormatting sqref="CY30:DV39">
    <cfRule type="cellIs" dxfId="128" priority="1" operator="equal">
      <formula>3</formula>
    </cfRule>
    <cfRule type="cellIs" dxfId="127" priority="2" operator="equal">
      <formula>2</formula>
    </cfRule>
    <cfRule type="cellIs" dxfId="126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25" priority="11" operator="equal">
      <formula>3</formula>
    </cfRule>
    <cfRule type="cellIs" dxfId="124" priority="12" operator="equal">
      <formula>2</formula>
    </cfRule>
    <cfRule type="cellIs" dxfId="123" priority="13" operator="equal">
      <formula>1</formula>
    </cfRule>
  </conditionalFormatting>
  <conditionalFormatting sqref="B12">
    <cfRule type="cellIs" dxfId="122" priority="14" operator="greaterThan">
      <formula>#REF!</formula>
    </cfRule>
  </conditionalFormatting>
  <conditionalFormatting sqref="I15:I28">
    <cfRule type="cellIs" dxfId="121" priority="10" operator="equal">
      <formula>$N$14="Metano"</formula>
    </cfRule>
  </conditionalFormatting>
  <conditionalFormatting sqref="CY14:DJ28">
    <cfRule type="cellIs" dxfId="120" priority="7" operator="equal">
      <formula>3</formula>
    </cfRule>
    <cfRule type="cellIs" dxfId="119" priority="8" operator="equal">
      <formula>2</formula>
    </cfRule>
    <cfRule type="cellIs" dxfId="118" priority="9" operator="equal">
      <formula>1</formula>
    </cfRule>
  </conditionalFormatting>
  <conditionalFormatting sqref="DK14:DV28">
    <cfRule type="cellIs" dxfId="117" priority="4" operator="equal">
      <formula>3</formula>
    </cfRule>
    <cfRule type="cellIs" dxfId="116" priority="5" operator="equal">
      <formula>2</formula>
    </cfRule>
    <cfRule type="cellIs" dxfId="115" priority="6" operator="equal">
      <formula>1</formula>
    </cfRule>
  </conditionalFormatting>
  <conditionalFormatting sqref="CY30:DV39">
    <cfRule type="cellIs" dxfId="114" priority="1" operator="equal">
      <formula>3</formula>
    </cfRule>
    <cfRule type="cellIs" dxfId="113" priority="2" operator="equal">
      <formula>2</formula>
    </cfRule>
    <cfRule type="cellIs" dxfId="112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11" priority="11" operator="equal">
      <formula>3</formula>
    </cfRule>
    <cfRule type="cellIs" dxfId="110" priority="12" operator="equal">
      <formula>2</formula>
    </cfRule>
    <cfRule type="cellIs" dxfId="109" priority="13" operator="equal">
      <formula>1</formula>
    </cfRule>
  </conditionalFormatting>
  <conditionalFormatting sqref="B12">
    <cfRule type="cellIs" dxfId="108" priority="14" operator="greaterThan">
      <formula>#REF!</formula>
    </cfRule>
  </conditionalFormatting>
  <conditionalFormatting sqref="I15:I28">
    <cfRule type="cellIs" dxfId="107" priority="10" operator="equal">
      <formula>$N$14="Metano"</formula>
    </cfRule>
  </conditionalFormatting>
  <conditionalFormatting sqref="CY14:DJ28">
    <cfRule type="cellIs" dxfId="106" priority="7" operator="equal">
      <formula>3</formula>
    </cfRule>
    <cfRule type="cellIs" dxfId="105" priority="8" operator="equal">
      <formula>2</formula>
    </cfRule>
    <cfRule type="cellIs" dxfId="104" priority="9" operator="equal">
      <formula>1</formula>
    </cfRule>
  </conditionalFormatting>
  <conditionalFormatting sqref="DK14:DV28">
    <cfRule type="cellIs" dxfId="103" priority="4" operator="equal">
      <formula>3</formula>
    </cfRule>
    <cfRule type="cellIs" dxfId="102" priority="5" operator="equal">
      <formula>2</formula>
    </cfRule>
    <cfRule type="cellIs" dxfId="101" priority="6" operator="equal">
      <formula>1</formula>
    </cfRule>
  </conditionalFormatting>
  <conditionalFormatting sqref="CY30:DV39">
    <cfRule type="cellIs" dxfId="100" priority="1" operator="equal">
      <formula>3</formula>
    </cfRule>
    <cfRule type="cellIs" dxfId="99" priority="2" operator="equal">
      <formula>2</formula>
    </cfRule>
    <cfRule type="cellIs" dxfId="98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2024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PSNMS_2024_AN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97" priority="11" operator="equal">
      <formula>3</formula>
    </cfRule>
    <cfRule type="cellIs" dxfId="96" priority="12" operator="equal">
      <formula>2</formula>
    </cfRule>
    <cfRule type="cellIs" dxfId="95" priority="13" operator="equal">
      <formula>1</formula>
    </cfRule>
  </conditionalFormatting>
  <conditionalFormatting sqref="B12">
    <cfRule type="cellIs" dxfId="94" priority="14" operator="greaterThan">
      <formula>#REF!</formula>
    </cfRule>
  </conditionalFormatting>
  <conditionalFormatting sqref="I15:I28">
    <cfRule type="cellIs" dxfId="93" priority="10" operator="equal">
      <formula>$N$14="Metano"</formula>
    </cfRule>
  </conditionalFormatting>
  <conditionalFormatting sqref="CY14:DJ28">
    <cfRule type="cellIs" dxfId="92" priority="7" operator="equal">
      <formula>3</formula>
    </cfRule>
    <cfRule type="cellIs" dxfId="91" priority="8" operator="equal">
      <formula>2</formula>
    </cfRule>
    <cfRule type="cellIs" dxfId="90" priority="9" operator="equal">
      <formula>1</formula>
    </cfRule>
  </conditionalFormatting>
  <conditionalFormatting sqref="DK14:DV28">
    <cfRule type="cellIs" dxfId="89" priority="4" operator="equal">
      <formula>3</formula>
    </cfRule>
    <cfRule type="cellIs" dxfId="88" priority="5" operator="equal">
      <formula>2</formula>
    </cfRule>
    <cfRule type="cellIs" dxfId="87" priority="6" operator="equal">
      <formula>1</formula>
    </cfRule>
  </conditionalFormatting>
  <conditionalFormatting sqref="CY30:DV39">
    <cfRule type="cellIs" dxfId="86" priority="1" operator="equal">
      <formula>3</formula>
    </cfRule>
    <cfRule type="cellIs" dxfId="85" priority="2" operator="equal">
      <formula>2</formula>
    </cfRule>
    <cfRule type="cellIs" dxfId="84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Aziende!$E$3:$E$9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V42"/>
  <sheetViews>
    <sheetView showGridLines="0" zoomScale="55" zoomScaleNormal="55" workbookViewId="0">
      <selection activeCell="B5" sqref="B5:C5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2025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PSNMS_2025_AN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A1:P1"/>
    <mergeCell ref="R1:CX1"/>
    <mergeCell ref="B3:C3"/>
    <mergeCell ref="F3:G3"/>
    <mergeCell ref="H3:I3"/>
    <mergeCell ref="J3:K3"/>
    <mergeCell ref="B4:C4"/>
    <mergeCell ref="F4:G4"/>
    <mergeCell ref="H4:I4"/>
    <mergeCell ref="J4:K4"/>
    <mergeCell ref="B5:C5"/>
    <mergeCell ref="H5:I5"/>
    <mergeCell ref="J5:K5"/>
    <mergeCell ref="B7:C7"/>
    <mergeCell ref="D7:E7"/>
    <mergeCell ref="H7:I7"/>
    <mergeCell ref="J7:K7"/>
    <mergeCell ref="B8:C8"/>
    <mergeCell ref="D8:E8"/>
    <mergeCell ref="B9:C9"/>
    <mergeCell ref="D9:E9"/>
    <mergeCell ref="A11:A12"/>
    <mergeCell ref="D11:K12"/>
    <mergeCell ref="R11:DV11"/>
    <mergeCell ref="S12:AD12"/>
    <mergeCell ref="AE12:AP12"/>
    <mergeCell ref="AQ12:BB12"/>
    <mergeCell ref="BC12:BN12"/>
    <mergeCell ref="BO12:BZ12"/>
    <mergeCell ref="CA12:CL12"/>
    <mergeCell ref="CM12:CX12"/>
    <mergeCell ref="CY12:DJ12"/>
    <mergeCell ref="DK12:DV12"/>
    <mergeCell ref="R29:DV29"/>
  </mergeCells>
  <conditionalFormatting sqref="S14:CX28 S30:CX39">
    <cfRule type="cellIs" dxfId="83" priority="11" operator="equal">
      <formula>3</formula>
    </cfRule>
    <cfRule type="cellIs" dxfId="82" priority="12" operator="equal">
      <formula>2</formula>
    </cfRule>
    <cfRule type="cellIs" dxfId="81" priority="13" operator="equal">
      <formula>1</formula>
    </cfRule>
  </conditionalFormatting>
  <conditionalFormatting sqref="B12">
    <cfRule type="cellIs" dxfId="80" priority="14" operator="greaterThan">
      <formula>#REF!</formula>
    </cfRule>
  </conditionalFormatting>
  <conditionalFormatting sqref="I15:I28">
    <cfRule type="cellIs" dxfId="79" priority="10" operator="equal">
      <formula>$N$14="Metano"</formula>
    </cfRule>
  </conditionalFormatting>
  <conditionalFormatting sqref="CY14:DJ28">
    <cfRule type="cellIs" dxfId="78" priority="7" operator="equal">
      <formula>3</formula>
    </cfRule>
    <cfRule type="cellIs" dxfId="77" priority="8" operator="equal">
      <formula>2</formula>
    </cfRule>
    <cfRule type="cellIs" dxfId="76" priority="9" operator="equal">
      <formula>1</formula>
    </cfRule>
  </conditionalFormatting>
  <conditionalFormatting sqref="DK14:DV28">
    <cfRule type="cellIs" dxfId="75" priority="4" operator="equal">
      <formula>3</formula>
    </cfRule>
    <cfRule type="cellIs" dxfId="74" priority="5" operator="equal">
      <formula>2</formula>
    </cfRule>
    <cfRule type="cellIs" dxfId="73" priority="6" operator="equal">
      <formula>1</formula>
    </cfRule>
  </conditionalFormatting>
  <conditionalFormatting sqref="CY30:DV39">
    <cfRule type="cellIs" dxfId="72" priority="1" operator="equal">
      <formula>3</formula>
    </cfRule>
    <cfRule type="cellIs" dxfId="71" priority="2" operator="equal">
      <formula>2</formula>
    </cfRule>
    <cfRule type="cellIs" dxfId="70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Aziende!$E$3:$E$11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101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2023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315/2021 - fondo compl. PNRR_2023_AN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645310.76309662138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eventuali infrastrutture (di cui del contributo max)")</f>
        <v>Contributo max assegnabile per eventuali infrastrutture (di cui del contributo max)</v>
      </c>
      <c r="B9" s="323">
        <f>VLOOKUP($B$6,'Assegnazione fondi'!$D$2:$G$208,2,FALSE)</f>
        <v>322655.38154831069</v>
      </c>
      <c r="C9" s="323"/>
      <c r="D9" s="325" t="s">
        <v>237</v>
      </c>
      <c r="E9" s="325"/>
      <c r="F9" s="154">
        <f>+TOTIMP-F7</f>
        <v>645310.76309662138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69" priority="11" operator="equal">
      <formula>3</formula>
    </cfRule>
    <cfRule type="cellIs" dxfId="68" priority="12" operator="equal">
      <formula>2</formula>
    </cfRule>
    <cfRule type="cellIs" dxfId="67" priority="13" operator="equal">
      <formula>1</formula>
    </cfRule>
  </conditionalFormatting>
  <conditionalFormatting sqref="B12">
    <cfRule type="cellIs" dxfId="66" priority="14" operator="greaterThan">
      <formula>#REF!</formula>
    </cfRule>
  </conditionalFormatting>
  <conditionalFormatting sqref="I15:I28">
    <cfRule type="cellIs" dxfId="65" priority="10" operator="equal">
      <formula>$N$14="Metano"</formula>
    </cfRule>
  </conditionalFormatting>
  <conditionalFormatting sqref="CY14:DJ28">
    <cfRule type="cellIs" dxfId="64" priority="7" operator="equal">
      <formula>3</formula>
    </cfRule>
    <cfRule type="cellIs" dxfId="63" priority="8" operator="equal">
      <formula>2</formula>
    </cfRule>
    <cfRule type="cellIs" dxfId="62" priority="9" operator="equal">
      <formula>1</formula>
    </cfRule>
  </conditionalFormatting>
  <conditionalFormatting sqref="DK14:DV28">
    <cfRule type="cellIs" dxfId="61" priority="4" operator="equal">
      <formula>3</formula>
    </cfRule>
    <cfRule type="cellIs" dxfId="60" priority="5" operator="equal">
      <formula>2</formula>
    </cfRule>
    <cfRule type="cellIs" dxfId="59" priority="6" operator="equal">
      <formula>1</formula>
    </cfRule>
  </conditionalFormatting>
  <conditionalFormatting sqref="CY30:DV39">
    <cfRule type="cellIs" dxfId="58" priority="1" operator="equal">
      <formula>3</formula>
    </cfRule>
    <cfRule type="cellIs" dxfId="57" priority="2" operator="equal">
      <formula>2</formula>
    </cfRule>
    <cfRule type="cellIs" dxfId="56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4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101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8" customHeight="1" x14ac:dyDescent="0.35">
      <c r="A5" s="128" t="s">
        <v>39</v>
      </c>
      <c r="B5" s="322">
        <v>2023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0.6" customHeight="1" x14ac:dyDescent="0.35">
      <c r="A6" s="129" t="s">
        <v>38</v>
      </c>
      <c r="B6" s="122" t="str">
        <f>B4&amp;"_"&amp;B5&amp;"_"&amp;B3</f>
        <v>DM 315/2021 - fondo compl. PNRR_2023_FM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207387.49604564803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eventuali infrastrutture (di cui del contributo max)")</f>
        <v>Contributo max assegnabile per eventuali infrastrutture (di cui del contributo max)</v>
      </c>
      <c r="B9" s="323">
        <f>VLOOKUP($B$6,'Assegnazione fondi'!$D$2:$G$208,2,FALSE)</f>
        <v>103693.74802282402</v>
      </c>
      <c r="C9" s="323"/>
      <c r="D9" s="325" t="s">
        <v>237</v>
      </c>
      <c r="E9" s="325"/>
      <c r="F9" s="154">
        <f>+TOTIMP-F7</f>
        <v>207387.49604564803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55" priority="11" operator="equal">
      <formula>3</formula>
    </cfRule>
    <cfRule type="cellIs" dxfId="54" priority="12" operator="equal">
      <formula>2</formula>
    </cfRule>
    <cfRule type="cellIs" dxfId="53" priority="13" operator="equal">
      <formula>1</formula>
    </cfRule>
  </conditionalFormatting>
  <conditionalFormatting sqref="B12">
    <cfRule type="cellIs" dxfId="52" priority="14" operator="greaterThan">
      <formula>#REF!</formula>
    </cfRule>
  </conditionalFormatting>
  <conditionalFormatting sqref="I15:I28">
    <cfRule type="cellIs" dxfId="51" priority="10" operator="equal">
      <formula>$N$14="Metano"</formula>
    </cfRule>
  </conditionalFormatting>
  <conditionalFormatting sqref="CY14:DJ28">
    <cfRule type="cellIs" dxfId="50" priority="7" operator="equal">
      <formula>3</formula>
    </cfRule>
    <cfRule type="cellIs" dxfId="49" priority="8" operator="equal">
      <formula>2</formula>
    </cfRule>
    <cfRule type="cellIs" dxfId="48" priority="9" operator="equal">
      <formula>1</formula>
    </cfRule>
  </conditionalFormatting>
  <conditionalFormatting sqref="DK14:DV28">
    <cfRule type="cellIs" dxfId="47" priority="4" operator="equal">
      <formula>3</formula>
    </cfRule>
    <cfRule type="cellIs" dxfId="46" priority="5" operator="equal">
      <formula>2</formula>
    </cfRule>
    <cfRule type="cellIs" dxfId="45" priority="6" operator="equal">
      <formula>1</formula>
    </cfRule>
  </conditionalFormatting>
  <conditionalFormatting sqref="CY30:DV39">
    <cfRule type="cellIs" dxfId="44" priority="1" operator="equal">
      <formula>3</formula>
    </cfRule>
    <cfRule type="cellIs" dxfId="43" priority="2" operator="equal">
      <formula>2</formula>
    </cfRule>
    <cfRule type="cellIs" dxfId="42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V42"/>
  <sheetViews>
    <sheetView showGridLines="0" topLeftCell="H5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4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101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3.4" customHeight="1" x14ac:dyDescent="0.35">
      <c r="A5" s="128" t="s">
        <v>39</v>
      </c>
      <c r="B5" s="322">
        <v>2024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30.6" hidden="1" customHeight="1" x14ac:dyDescent="0.35">
      <c r="A6" s="129" t="s">
        <v>38</v>
      </c>
      <c r="B6" s="122" t="str">
        <f>B4&amp;"_"&amp;B5&amp;"_"&amp;B3</f>
        <v>DM 315/2021 - fondo compl. PNRR_2024_FM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408430.58900847589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eventuali infrastrutture (di cui del contributo max)")</f>
        <v>Contributo max assegnabile per eventuali infrastrutture (di cui del contributo max)</v>
      </c>
      <c r="B9" s="323">
        <f>VLOOKUP($B$6,'Assegnazione fondi'!$D$2:$G$208,2,FALSE)</f>
        <v>204215.29450423794</v>
      </c>
      <c r="C9" s="323"/>
      <c r="D9" s="325" t="s">
        <v>237</v>
      </c>
      <c r="E9" s="325"/>
      <c r="F9" s="154">
        <f>+TOTIMP-F7</f>
        <v>408430.58900847589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41" priority="11" operator="equal">
      <formula>3</formula>
    </cfRule>
    <cfRule type="cellIs" dxfId="40" priority="12" operator="equal">
      <formula>2</formula>
    </cfRule>
    <cfRule type="cellIs" dxfId="39" priority="13" operator="equal">
      <formula>1</formula>
    </cfRule>
  </conditionalFormatting>
  <conditionalFormatting sqref="B12">
    <cfRule type="cellIs" dxfId="38" priority="14" operator="greaterThan">
      <formula>#REF!</formula>
    </cfRule>
  </conditionalFormatting>
  <conditionalFormatting sqref="I15:I28">
    <cfRule type="cellIs" dxfId="37" priority="10" operator="equal">
      <formula>$N$14="Metano"</formula>
    </cfRule>
  </conditionalFormatting>
  <conditionalFormatting sqref="CY14:DJ28">
    <cfRule type="cellIs" dxfId="36" priority="7" operator="equal">
      <formula>3</formula>
    </cfRule>
    <cfRule type="cellIs" dxfId="35" priority="8" operator="equal">
      <formula>2</formula>
    </cfRule>
    <cfRule type="cellIs" dxfId="34" priority="9" operator="equal">
      <formula>1</formula>
    </cfRule>
  </conditionalFormatting>
  <conditionalFormatting sqref="DK14:DV28">
    <cfRule type="cellIs" dxfId="33" priority="4" operator="equal">
      <formula>3</formula>
    </cfRule>
    <cfRule type="cellIs" dxfId="32" priority="5" operator="equal">
      <formula>2</formula>
    </cfRule>
    <cfRule type="cellIs" dxfId="31" priority="6" operator="equal">
      <formula>1</formula>
    </cfRule>
  </conditionalFormatting>
  <conditionalFormatting sqref="CY30:DV39">
    <cfRule type="cellIs" dxfId="30" priority="1" operator="equal">
      <formula>3</formula>
    </cfRule>
    <cfRule type="cellIs" dxfId="29" priority="2" operator="equal">
      <formula>2</formula>
    </cfRule>
    <cfRule type="cellIs" dxfId="28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Aziende!$E$3:$E$9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zoomScale="70" zoomScaleNormal="70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102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2023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223/2020 - MIT_2023_AN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440218.85138411913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Contributo max assegnabile per ventuali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440218.85138411913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>XXXX</v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>XXXX</v>
      </c>
      <c r="L30" s="89" t="str">
        <f>IF(OR($B$4="DM 223/2020 - MIT",$B$4="FSC (D.Cipe 98/2017)"),"Il fondo prescelto non ammette infrastrutture","")</f>
        <v>Il fondo prescelto non ammette infrastrutture</v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>XXXX</v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>XXXX</v>
      </c>
      <c r="L31" s="89" t="str">
        <f t="shared" ref="L31:L39" si="4">IF(OR($B$4="DM 223/2020 - MIT",$B$4="FSC (D.Cipe 98/2017)"),"Il fondo prescelto non ammette infrastrutture","")</f>
        <v>Il fondo prescelto non ammette infrastrutture</v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>XXXX</v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>XXXX</v>
      </c>
      <c r="L32" s="89" t="str">
        <f t="shared" si="4"/>
        <v>Il fondo prescelto non ammette infrastrutture</v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>XXXX</v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>XXXX</v>
      </c>
      <c r="L33" s="89" t="str">
        <f t="shared" si="4"/>
        <v>Il fondo prescelto non ammette infrastrutture</v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>XXXX</v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>XXXX</v>
      </c>
      <c r="L34" s="89" t="str">
        <f t="shared" si="4"/>
        <v>Il fondo prescelto non ammette infrastrutture</v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>XXXX</v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>XXXX</v>
      </c>
      <c r="L35" s="89" t="str">
        <f t="shared" si="4"/>
        <v>Il fondo prescelto non ammette infrastrutture</v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>XXXX</v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>XXXX</v>
      </c>
      <c r="L36" s="89" t="str">
        <f t="shared" si="4"/>
        <v>Il fondo prescelto non ammette infrastrutture</v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>XXXX</v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>XXXX</v>
      </c>
      <c r="L37" s="89" t="str">
        <f t="shared" si="4"/>
        <v>Il fondo prescelto non ammette infrastrutture</v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>XXXX</v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>XXXX</v>
      </c>
      <c r="L38" s="89" t="str">
        <f t="shared" si="4"/>
        <v>Il fondo prescelto non ammette infrastrutture</v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>XXXX</v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>XXXX</v>
      </c>
      <c r="L39" s="89" t="str">
        <f t="shared" si="4"/>
        <v>Il fondo prescelto non ammette infrastrutture</v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sortState ref="A15:AJ136">
    <sortCondition ref="A15:A136"/>
  </sortState>
  <dataConsolidate/>
  <mergeCells count="34">
    <mergeCell ref="DK12:DV12"/>
    <mergeCell ref="R11:DV11"/>
    <mergeCell ref="R29:DV29"/>
    <mergeCell ref="B9:C9"/>
    <mergeCell ref="D9:E9"/>
    <mergeCell ref="D11:K12"/>
    <mergeCell ref="S12:AD12"/>
    <mergeCell ref="CM12:CX12"/>
    <mergeCell ref="AE12:AP12"/>
    <mergeCell ref="AQ12:BB12"/>
    <mergeCell ref="BC12:BN12"/>
    <mergeCell ref="BO12:BZ12"/>
    <mergeCell ref="CA12:CL12"/>
    <mergeCell ref="J4:K4"/>
    <mergeCell ref="J5:K5"/>
    <mergeCell ref="F4:G4"/>
    <mergeCell ref="F3:G3"/>
    <mergeCell ref="CY12:DJ12"/>
    <mergeCell ref="H7:I7"/>
    <mergeCell ref="J7:K7"/>
    <mergeCell ref="A11:A12"/>
    <mergeCell ref="R1:CX1"/>
    <mergeCell ref="A1:P1"/>
    <mergeCell ref="B3:C3"/>
    <mergeCell ref="B4:C4"/>
    <mergeCell ref="B5:C5"/>
    <mergeCell ref="B7:C7"/>
    <mergeCell ref="B8:C8"/>
    <mergeCell ref="D7:E7"/>
    <mergeCell ref="D8:E8"/>
    <mergeCell ref="H3:I3"/>
    <mergeCell ref="H4:I4"/>
    <mergeCell ref="H5:I5"/>
    <mergeCell ref="J3:K3"/>
  </mergeCells>
  <conditionalFormatting sqref="S14:CX28 S30:CX39">
    <cfRule type="cellIs" dxfId="279" priority="31" operator="equal">
      <formula>3</formula>
    </cfRule>
    <cfRule type="cellIs" dxfId="278" priority="32" operator="equal">
      <formula>2</formula>
    </cfRule>
    <cfRule type="cellIs" dxfId="277" priority="33" operator="equal">
      <formula>1</formula>
    </cfRule>
  </conditionalFormatting>
  <conditionalFormatting sqref="B12">
    <cfRule type="cellIs" dxfId="276" priority="47" operator="greaterThan">
      <formula>#REF!</formula>
    </cfRule>
  </conditionalFormatting>
  <conditionalFormatting sqref="I15:I28">
    <cfRule type="cellIs" dxfId="275" priority="13" operator="equal">
      <formula>$N$14="Metano"</formula>
    </cfRule>
  </conditionalFormatting>
  <conditionalFormatting sqref="CY14:DJ28">
    <cfRule type="cellIs" dxfId="274" priority="7" operator="equal">
      <formula>3</formula>
    </cfRule>
    <cfRule type="cellIs" dxfId="273" priority="8" operator="equal">
      <formula>2</formula>
    </cfRule>
    <cfRule type="cellIs" dxfId="272" priority="9" operator="equal">
      <formula>1</formula>
    </cfRule>
  </conditionalFormatting>
  <conditionalFormatting sqref="DK14:DV28">
    <cfRule type="cellIs" dxfId="271" priority="4" operator="equal">
      <formula>3</formula>
    </cfRule>
    <cfRule type="cellIs" dxfId="270" priority="5" operator="equal">
      <formula>2</formula>
    </cfRule>
    <cfRule type="cellIs" dxfId="269" priority="6" operator="equal">
      <formula>1</formula>
    </cfRule>
  </conditionalFormatting>
  <conditionalFormatting sqref="CY30:DV39">
    <cfRule type="cellIs" dxfId="268" priority="1" operator="equal">
      <formula>3</formula>
    </cfRule>
    <cfRule type="cellIs" dxfId="267" priority="2" operator="equal">
      <formula>2</formula>
    </cfRule>
    <cfRule type="cellIs" dxfId="266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V42"/>
  <sheetViews>
    <sheetView showGridLines="0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4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101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3.4" customHeight="1" x14ac:dyDescent="0.35">
      <c r="A5" s="128" t="s">
        <v>39</v>
      </c>
      <c r="B5" s="342">
        <v>2025</v>
      </c>
      <c r="C5" s="343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30.6" hidden="1" customHeight="1" x14ac:dyDescent="0.35">
      <c r="A6" s="129" t="s">
        <v>38</v>
      </c>
      <c r="B6" s="122" t="str">
        <f>B4&amp;"_"&amp;B5&amp;"_"&amp;B3</f>
        <v>DM 315/2021 - fondo compl. PNRR_2025_FM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446702.49527218472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eventuali infrastrutture (di cui del contributo max)")</f>
        <v>Contributo max assegnabile per eventuali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446702.49527218472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B9:C9"/>
    <mergeCell ref="D9:E9"/>
    <mergeCell ref="CY12:DJ12"/>
    <mergeCell ref="DK12:DV12"/>
    <mergeCell ref="R11:DV11"/>
    <mergeCell ref="R29:DV29"/>
    <mergeCell ref="A11:A12"/>
    <mergeCell ref="D11:K12"/>
    <mergeCell ref="S12:AD12"/>
    <mergeCell ref="AE12:AP12"/>
    <mergeCell ref="AQ12:BB12"/>
    <mergeCell ref="BC12:BN12"/>
    <mergeCell ref="BO12:BZ12"/>
    <mergeCell ref="CA12:CL12"/>
    <mergeCell ref="CM12:CX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7" priority="11" operator="equal">
      <formula>3</formula>
    </cfRule>
    <cfRule type="cellIs" dxfId="26" priority="12" operator="equal">
      <formula>2</formula>
    </cfRule>
    <cfRule type="cellIs" dxfId="25" priority="13" operator="equal">
      <formula>1</formula>
    </cfRule>
  </conditionalFormatting>
  <conditionalFormatting sqref="B12">
    <cfRule type="cellIs" dxfId="24" priority="14" operator="greaterThan">
      <formula>#REF!</formula>
    </cfRule>
  </conditionalFormatting>
  <conditionalFormatting sqref="I15:I28">
    <cfRule type="cellIs" dxfId="23" priority="10" operator="equal">
      <formula>$N$14="Metano"</formula>
    </cfRule>
  </conditionalFormatting>
  <conditionalFormatting sqref="CY14:DJ28">
    <cfRule type="cellIs" dxfId="22" priority="7" operator="equal">
      <formula>3</formula>
    </cfRule>
    <cfRule type="cellIs" dxfId="21" priority="8" operator="equal">
      <formula>2</formula>
    </cfRule>
    <cfRule type="cellIs" dxfId="20" priority="9" operator="equal">
      <formula>1</formula>
    </cfRule>
  </conditionalFormatting>
  <conditionalFormatting sqref="DK14:DV28">
    <cfRule type="cellIs" dxfId="19" priority="4" operator="equal">
      <formula>3</formula>
    </cfRule>
    <cfRule type="cellIs" dxfId="18" priority="5" operator="equal">
      <formula>2</formula>
    </cfRule>
    <cfRule type="cellIs" dxfId="17" priority="6" operator="equal">
      <formula>1</formula>
    </cfRule>
  </conditionalFormatting>
  <conditionalFormatting sqref="CY30:DV39">
    <cfRule type="cellIs" dxfId="16" priority="1" operator="equal">
      <formula>3</formula>
    </cfRule>
    <cfRule type="cellIs" dxfId="15" priority="2" operator="equal">
      <formula>2</formula>
    </cfRule>
    <cfRule type="cellIs" dxfId="14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Aziende!$E$3:$E$11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V42"/>
  <sheetViews>
    <sheetView showGridLines="0" zoomScale="55" zoomScaleNormal="55" workbookViewId="0">
      <selection activeCell="L14" sqref="L14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9" width="4.21875" style="32" customWidth="1"/>
    <col min="20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2043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4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101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3.4" customHeight="1" x14ac:dyDescent="0.35">
      <c r="A5" s="128" t="s">
        <v>39</v>
      </c>
      <c r="B5" s="342">
        <v>2026</v>
      </c>
      <c r="C5" s="343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30.6" hidden="1" customHeight="1" x14ac:dyDescent="0.35">
      <c r="A6" s="129" t="s">
        <v>38</v>
      </c>
      <c r="B6" s="122" t="str">
        <f>B4&amp;"_"&amp;B5&amp;"_"&amp;B3</f>
        <v>DM 315/2021 - fondo compl. PNRR_2026_FM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319069.53994961461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eventuali infrastrutture (di cui del contributo max)")</f>
        <v>Contributo max assegnabile per eventuali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319069.53994961461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283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B9:C9"/>
    <mergeCell ref="D9:E9"/>
    <mergeCell ref="CY12:DJ12"/>
    <mergeCell ref="DK12:DV12"/>
    <mergeCell ref="R11:DV11"/>
    <mergeCell ref="R29:DV29"/>
    <mergeCell ref="A11:A12"/>
    <mergeCell ref="D11:K12"/>
    <mergeCell ref="S12:AD12"/>
    <mergeCell ref="AE12:AP12"/>
    <mergeCell ref="AQ12:BB12"/>
    <mergeCell ref="BC12:BN12"/>
    <mergeCell ref="BO12:BZ12"/>
    <mergeCell ref="CA12:CL12"/>
    <mergeCell ref="CM12:CX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3" priority="11" operator="equal">
      <formula>3</formula>
    </cfRule>
    <cfRule type="cellIs" dxfId="12" priority="12" operator="equal">
      <formula>2</formula>
    </cfRule>
    <cfRule type="cellIs" dxfId="11" priority="13" operator="equal">
      <formula>1</formula>
    </cfRule>
  </conditionalFormatting>
  <conditionalFormatting sqref="B12">
    <cfRule type="cellIs" dxfId="10" priority="14" operator="greaterThan">
      <formula>#REF!</formula>
    </cfRule>
  </conditionalFormatting>
  <conditionalFormatting sqref="I15:I28">
    <cfRule type="cellIs" dxfId="9" priority="10" operator="equal">
      <formula>$N$14="Metano"</formula>
    </cfRule>
  </conditionalFormatting>
  <conditionalFormatting sqref="CY14:DJ28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DK14:DV28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CY30:DV39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Aziende!$E$3:$E$11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opLeftCell="A121" workbookViewId="0">
      <selection activeCell="F142" sqref="F142"/>
    </sheetView>
  </sheetViews>
  <sheetFormatPr defaultRowHeight="14.4" x14ac:dyDescent="0.3"/>
  <cols>
    <col min="1" max="1" width="14.44140625" customWidth="1"/>
    <col min="2" max="2" width="28.109375" customWidth="1"/>
    <col min="3" max="3" width="13.88671875" customWidth="1"/>
    <col min="4" max="4" width="44.44140625" customWidth="1"/>
    <col min="5" max="5" width="15.88671875" style="7" bestFit="1" customWidth="1"/>
    <col min="6" max="6" width="15" style="6" customWidth="1"/>
    <col min="7" max="7" width="17" style="5" customWidth="1"/>
    <col min="8" max="8" width="2.109375" customWidth="1"/>
    <col min="9" max="9" width="24" customWidth="1"/>
    <col min="11" max="13" width="14.21875" bestFit="1" customWidth="1"/>
    <col min="14" max="14" width="12.5546875" bestFit="1" customWidth="1"/>
    <col min="15" max="15" width="14.21875" bestFit="1" customWidth="1"/>
  </cols>
  <sheetData>
    <row r="1" spans="1:15" ht="28.8" x14ac:dyDescent="0.3">
      <c r="A1" s="11" t="s">
        <v>37</v>
      </c>
      <c r="B1" s="11" t="s">
        <v>36</v>
      </c>
      <c r="C1" s="11" t="s">
        <v>7</v>
      </c>
      <c r="D1" s="11" t="s">
        <v>38</v>
      </c>
      <c r="E1" s="116" t="s">
        <v>202</v>
      </c>
      <c r="F1" s="12" t="s">
        <v>201</v>
      </c>
      <c r="G1" s="13" t="s">
        <v>41</v>
      </c>
      <c r="I1" s="2" t="s">
        <v>36</v>
      </c>
      <c r="K1" t="s">
        <v>223</v>
      </c>
    </row>
    <row r="2" spans="1:15" x14ac:dyDescent="0.3">
      <c r="A2" s="14">
        <v>2018</v>
      </c>
      <c r="B2" s="15" t="s">
        <v>102</v>
      </c>
      <c r="C2" s="15" t="s">
        <v>0</v>
      </c>
      <c r="D2" s="15" t="str">
        <f t="shared" ref="D2:D125" si="0">B2&amp;"_"&amp;A2&amp;"_"&amp;C2</f>
        <v>DM 223/2020 - MIT_2018_PU</v>
      </c>
      <c r="E2" s="249">
        <v>0</v>
      </c>
      <c r="F2" s="234">
        <v>278113.2951966098</v>
      </c>
      <c r="G2" s="239">
        <v>0.8</v>
      </c>
      <c r="I2" s="8" t="s">
        <v>100</v>
      </c>
      <c r="K2" t="s">
        <v>224</v>
      </c>
    </row>
    <row r="3" spans="1:15" x14ac:dyDescent="0.3">
      <c r="A3" s="14">
        <v>2018</v>
      </c>
      <c r="B3" s="15" t="s">
        <v>102</v>
      </c>
      <c r="C3" s="15" t="s">
        <v>2</v>
      </c>
      <c r="D3" s="15" t="str">
        <f t="shared" si="0"/>
        <v>DM 223/2020 - MIT_2018_AN</v>
      </c>
      <c r="E3" s="249">
        <v>0</v>
      </c>
      <c r="F3" s="234">
        <v>566422.53930380614</v>
      </c>
      <c r="G3" s="239">
        <v>0.8</v>
      </c>
      <c r="I3" s="8" t="s">
        <v>101</v>
      </c>
      <c r="K3" t="s">
        <v>225</v>
      </c>
    </row>
    <row r="4" spans="1:15" x14ac:dyDescent="0.3">
      <c r="A4" s="14">
        <v>2018</v>
      </c>
      <c r="B4" s="15" t="s">
        <v>102</v>
      </c>
      <c r="C4" s="15" t="s">
        <v>1</v>
      </c>
      <c r="D4" s="15" t="str">
        <f t="shared" si="0"/>
        <v>DM 223/2020 - MIT_2018_MC</v>
      </c>
      <c r="E4" s="249">
        <v>0</v>
      </c>
      <c r="F4" s="234">
        <v>1260240.0655655055</v>
      </c>
      <c r="G4" s="239">
        <v>0.8</v>
      </c>
      <c r="I4" s="8" t="s">
        <v>102</v>
      </c>
    </row>
    <row r="5" spans="1:15" x14ac:dyDescent="0.3">
      <c r="A5" s="14">
        <v>2018</v>
      </c>
      <c r="B5" s="15" t="s">
        <v>102</v>
      </c>
      <c r="C5" s="15" t="s">
        <v>4</v>
      </c>
      <c r="D5" s="15" t="str">
        <f t="shared" si="0"/>
        <v>DM 223/2020 - MIT_2018_FM</v>
      </c>
      <c r="E5" s="249">
        <v>0</v>
      </c>
      <c r="F5" s="234">
        <v>268073.24310010666</v>
      </c>
      <c r="G5" s="239">
        <v>0.8</v>
      </c>
      <c r="I5" s="8" t="s">
        <v>103</v>
      </c>
    </row>
    <row r="6" spans="1:15" x14ac:dyDescent="0.3">
      <c r="A6" s="14">
        <v>2018</v>
      </c>
      <c r="B6" s="15" t="s">
        <v>102</v>
      </c>
      <c r="C6" s="15" t="s">
        <v>3</v>
      </c>
      <c r="D6" s="15" t="str">
        <f t="shared" si="0"/>
        <v>DM 223/2020 - MIT_2018_AP</v>
      </c>
      <c r="E6" s="249">
        <v>0</v>
      </c>
      <c r="F6" s="234">
        <v>739479.85683397204</v>
      </c>
      <c r="G6" s="239">
        <v>0.8</v>
      </c>
      <c r="I6" s="36"/>
    </row>
    <row r="7" spans="1:15" x14ac:dyDescent="0.3">
      <c r="A7" s="14">
        <v>2018</v>
      </c>
      <c r="B7" s="15" t="s">
        <v>100</v>
      </c>
      <c r="C7" s="15" t="s">
        <v>0</v>
      </c>
      <c r="D7" s="15" t="str">
        <f t="shared" si="0"/>
        <v>DM 81/2020 - PSNMS_2018_PU</v>
      </c>
      <c r="E7" s="249">
        <v>0</v>
      </c>
      <c r="F7" s="235">
        <v>0</v>
      </c>
      <c r="G7" s="239">
        <v>0.8</v>
      </c>
      <c r="I7" s="240"/>
      <c r="J7" s="240"/>
      <c r="K7" s="240"/>
      <c r="L7" s="240"/>
      <c r="M7" s="240"/>
      <c r="N7" s="240"/>
      <c r="O7" s="240"/>
    </row>
    <row r="8" spans="1:15" x14ac:dyDescent="0.3">
      <c r="A8" s="14">
        <v>2018</v>
      </c>
      <c r="B8" s="15" t="s">
        <v>100</v>
      </c>
      <c r="C8" s="15" t="s">
        <v>2</v>
      </c>
      <c r="D8" s="15" t="str">
        <f t="shared" si="0"/>
        <v>DM 81/2020 - PSNMS_2018_AN</v>
      </c>
      <c r="E8" s="249">
        <v>0</v>
      </c>
      <c r="F8" s="235">
        <v>0</v>
      </c>
      <c r="G8" s="239">
        <v>0.8</v>
      </c>
      <c r="I8" s="241"/>
      <c r="J8" s="241"/>
      <c r="K8" s="242"/>
      <c r="L8" s="242"/>
      <c r="M8" s="242"/>
      <c r="N8" s="242"/>
      <c r="O8" s="242"/>
    </row>
    <row r="9" spans="1:15" x14ac:dyDescent="0.3">
      <c r="A9" s="14">
        <v>2018</v>
      </c>
      <c r="B9" s="15" t="s">
        <v>100</v>
      </c>
      <c r="C9" s="15" t="s">
        <v>1</v>
      </c>
      <c r="D9" s="15" t="str">
        <f t="shared" si="0"/>
        <v>DM 81/2020 - PSNMS_2018_MC</v>
      </c>
      <c r="E9" s="249">
        <v>0</v>
      </c>
      <c r="F9" s="235">
        <v>0</v>
      </c>
      <c r="G9" s="239">
        <v>0.8</v>
      </c>
      <c r="I9" s="241"/>
      <c r="J9" s="241"/>
      <c r="K9" s="242"/>
      <c r="L9" s="242"/>
      <c r="M9" s="242"/>
      <c r="N9" s="242"/>
      <c r="O9" s="242"/>
    </row>
    <row r="10" spans="1:15" x14ac:dyDescent="0.3">
      <c r="A10" s="14">
        <v>2018</v>
      </c>
      <c r="B10" s="15" t="s">
        <v>100</v>
      </c>
      <c r="C10" s="15" t="s">
        <v>4</v>
      </c>
      <c r="D10" s="15" t="str">
        <f t="shared" si="0"/>
        <v>DM 81/2020 - PSNMS_2018_FM</v>
      </c>
      <c r="E10" s="249">
        <v>0</v>
      </c>
      <c r="F10" s="235">
        <v>0</v>
      </c>
      <c r="G10" s="239">
        <v>0.8</v>
      </c>
      <c r="I10" s="241"/>
      <c r="J10" s="241"/>
      <c r="K10" s="242"/>
      <c r="L10" s="242"/>
      <c r="M10" s="242"/>
      <c r="N10" s="242"/>
      <c r="O10" s="242"/>
    </row>
    <row r="11" spans="1:15" x14ac:dyDescent="0.3">
      <c r="A11" s="14">
        <v>2018</v>
      </c>
      <c r="B11" s="15" t="s">
        <v>100</v>
      </c>
      <c r="C11" s="15" t="s">
        <v>3</v>
      </c>
      <c r="D11" s="15" t="str">
        <f t="shared" si="0"/>
        <v>DM 81/2020 - PSNMS_2018_AP</v>
      </c>
      <c r="E11" s="249">
        <v>0</v>
      </c>
      <c r="F11" s="235">
        <v>0</v>
      </c>
      <c r="G11" s="239">
        <v>0.8</v>
      </c>
      <c r="I11" s="241"/>
      <c r="J11" s="241"/>
      <c r="K11" s="242"/>
      <c r="L11" s="242"/>
      <c r="M11" s="242"/>
      <c r="N11" s="242"/>
      <c r="O11" s="242"/>
    </row>
    <row r="12" spans="1:15" x14ac:dyDescent="0.3">
      <c r="A12" s="14">
        <v>2018</v>
      </c>
      <c r="B12" s="15" t="s">
        <v>101</v>
      </c>
      <c r="C12" s="15" t="s">
        <v>0</v>
      </c>
      <c r="D12" s="15" t="str">
        <f t="shared" si="0"/>
        <v>DM 315/2021 - fondo compl. PNRR_2018_PU</v>
      </c>
      <c r="E12" s="249">
        <v>0</v>
      </c>
      <c r="F12" s="236">
        <v>0</v>
      </c>
      <c r="G12" s="239">
        <v>0.8</v>
      </c>
      <c r="I12" s="241"/>
      <c r="J12" s="241"/>
      <c r="K12" s="242"/>
      <c r="L12" s="242"/>
      <c r="M12" s="242"/>
      <c r="N12" s="242"/>
      <c r="O12" s="242"/>
    </row>
    <row r="13" spans="1:15" x14ac:dyDescent="0.3">
      <c r="A13" s="14">
        <v>2018</v>
      </c>
      <c r="B13" s="15" t="s">
        <v>101</v>
      </c>
      <c r="C13" s="15" t="s">
        <v>2</v>
      </c>
      <c r="D13" s="15" t="str">
        <f t="shared" si="0"/>
        <v>DM 315/2021 - fondo compl. PNRR_2018_AN</v>
      </c>
      <c r="E13" s="249">
        <v>0</v>
      </c>
      <c r="F13" s="236">
        <v>0</v>
      </c>
      <c r="G13" s="239">
        <v>0.8</v>
      </c>
      <c r="I13" s="241"/>
      <c r="J13" s="241"/>
      <c r="K13" s="242"/>
      <c r="L13" s="242"/>
      <c r="M13" s="242"/>
      <c r="N13" s="242"/>
      <c r="O13" s="242"/>
    </row>
    <row r="14" spans="1:15" x14ac:dyDescent="0.3">
      <c r="A14" s="14">
        <v>2018</v>
      </c>
      <c r="B14" s="15" t="s">
        <v>101</v>
      </c>
      <c r="C14" s="15" t="s">
        <v>1</v>
      </c>
      <c r="D14" s="15" t="str">
        <f t="shared" si="0"/>
        <v>DM 315/2021 - fondo compl. PNRR_2018_MC</v>
      </c>
      <c r="E14" s="249">
        <v>0</v>
      </c>
      <c r="F14" s="236">
        <v>0</v>
      </c>
      <c r="G14" s="239">
        <v>0.8</v>
      </c>
      <c r="I14" s="243"/>
      <c r="J14" s="243"/>
      <c r="K14" s="244"/>
      <c r="L14" s="244"/>
      <c r="M14" s="244"/>
      <c r="N14" s="244"/>
      <c r="O14" s="244"/>
    </row>
    <row r="15" spans="1:15" x14ac:dyDescent="0.3">
      <c r="A15" s="14">
        <v>2018</v>
      </c>
      <c r="B15" s="15" t="s">
        <v>101</v>
      </c>
      <c r="C15" s="15" t="s">
        <v>4</v>
      </c>
      <c r="D15" s="15" t="str">
        <f t="shared" si="0"/>
        <v>DM 315/2021 - fondo compl. PNRR_2018_FM</v>
      </c>
      <c r="E15" s="249">
        <v>0</v>
      </c>
      <c r="F15" s="236">
        <v>0</v>
      </c>
      <c r="G15" s="239">
        <v>0.8</v>
      </c>
      <c r="I15" s="243"/>
      <c r="J15" s="243"/>
      <c r="K15" s="244"/>
      <c r="L15" s="244"/>
      <c r="M15" s="244"/>
      <c r="N15" s="244"/>
      <c r="O15" s="244"/>
    </row>
    <row r="16" spans="1:15" x14ac:dyDescent="0.3">
      <c r="A16" s="14">
        <v>2018</v>
      </c>
      <c r="B16" s="15" t="s">
        <v>101</v>
      </c>
      <c r="C16" s="15" t="s">
        <v>3</v>
      </c>
      <c r="D16" s="15" t="str">
        <f t="shared" si="0"/>
        <v>DM 315/2021 - fondo compl. PNRR_2018_AP</v>
      </c>
      <c r="E16" s="249">
        <v>0</v>
      </c>
      <c r="F16" s="236">
        <v>0</v>
      </c>
      <c r="G16" s="239">
        <v>0.8</v>
      </c>
      <c r="I16" s="243"/>
      <c r="J16" s="243"/>
      <c r="K16" s="244"/>
      <c r="L16" s="244"/>
      <c r="M16" s="244"/>
      <c r="N16" s="244"/>
      <c r="O16" s="244"/>
    </row>
    <row r="17" spans="1:15" x14ac:dyDescent="0.3">
      <c r="A17" s="14">
        <v>2018</v>
      </c>
      <c r="B17" s="15" t="s">
        <v>103</v>
      </c>
      <c r="C17" s="15" t="s">
        <v>0</v>
      </c>
      <c r="D17" s="15" t="str">
        <f t="shared" si="0"/>
        <v>FSC (D.Cipe 98/2017)_2018_PU</v>
      </c>
      <c r="E17" s="249">
        <v>0</v>
      </c>
      <c r="F17" s="237">
        <v>0</v>
      </c>
      <c r="G17" s="239">
        <v>1</v>
      </c>
      <c r="I17" s="243"/>
      <c r="J17" s="243"/>
      <c r="K17" s="244"/>
      <c r="L17" s="244"/>
      <c r="M17" s="244"/>
      <c r="N17" s="244"/>
      <c r="O17" s="244"/>
    </row>
    <row r="18" spans="1:15" x14ac:dyDescent="0.3">
      <c r="A18" s="14">
        <v>2018</v>
      </c>
      <c r="B18" s="15" t="s">
        <v>103</v>
      </c>
      <c r="C18" s="15" t="s">
        <v>2</v>
      </c>
      <c r="D18" s="15" t="str">
        <f t="shared" si="0"/>
        <v>FSC (D.Cipe 98/2017)_2018_AN</v>
      </c>
      <c r="E18" s="249">
        <v>0</v>
      </c>
      <c r="F18" s="237">
        <v>0</v>
      </c>
      <c r="G18" s="239">
        <v>1</v>
      </c>
      <c r="I18" s="243"/>
      <c r="J18" s="243"/>
      <c r="K18" s="244"/>
      <c r="L18" s="244"/>
      <c r="M18" s="244"/>
      <c r="N18" s="244"/>
      <c r="O18" s="244"/>
    </row>
    <row r="19" spans="1:15" x14ac:dyDescent="0.3">
      <c r="A19" s="14">
        <v>2018</v>
      </c>
      <c r="B19" s="15" t="s">
        <v>103</v>
      </c>
      <c r="C19" s="15" t="s">
        <v>1</v>
      </c>
      <c r="D19" s="15" t="str">
        <f t="shared" si="0"/>
        <v>FSC (D.Cipe 98/2017)_2018_MC</v>
      </c>
      <c r="E19" s="249">
        <v>0</v>
      </c>
      <c r="F19" s="237">
        <v>0</v>
      </c>
      <c r="G19" s="239">
        <v>1</v>
      </c>
      <c r="I19" s="243"/>
      <c r="J19" s="243"/>
      <c r="K19" s="244"/>
      <c r="L19" s="244"/>
      <c r="M19" s="244"/>
      <c r="N19" s="244"/>
      <c r="O19" s="244"/>
    </row>
    <row r="20" spans="1:15" x14ac:dyDescent="0.3">
      <c r="A20" s="14">
        <v>2018</v>
      </c>
      <c r="B20" s="15" t="s">
        <v>103</v>
      </c>
      <c r="C20" s="15" t="s">
        <v>4</v>
      </c>
      <c r="D20" s="15" t="str">
        <f t="shared" si="0"/>
        <v>FSC (D.Cipe 98/2017)_2018_FM</v>
      </c>
      <c r="E20" s="249">
        <v>0</v>
      </c>
      <c r="F20" s="237">
        <v>0</v>
      </c>
      <c r="G20" s="239">
        <v>1</v>
      </c>
      <c r="I20" s="245"/>
      <c r="J20" s="245"/>
      <c r="K20" s="246"/>
      <c r="L20" s="246"/>
      <c r="M20" s="246"/>
      <c r="N20" s="246"/>
      <c r="O20" s="246"/>
    </row>
    <row r="21" spans="1:15" x14ac:dyDescent="0.3">
      <c r="A21" s="14">
        <v>2018</v>
      </c>
      <c r="B21" s="15" t="s">
        <v>103</v>
      </c>
      <c r="C21" s="15" t="s">
        <v>3</v>
      </c>
      <c r="D21" s="15" t="str">
        <f t="shared" si="0"/>
        <v>FSC (D.Cipe 98/2017)_2018_AP</v>
      </c>
      <c r="E21" s="249">
        <v>0</v>
      </c>
      <c r="F21" s="237">
        <v>0</v>
      </c>
      <c r="G21" s="239">
        <v>1</v>
      </c>
      <c r="I21" s="245"/>
      <c r="J21" s="245"/>
      <c r="K21" s="246"/>
      <c r="L21" s="246"/>
      <c r="M21" s="246"/>
      <c r="N21" s="246"/>
      <c r="O21" s="246"/>
    </row>
    <row r="22" spans="1:15" x14ac:dyDescent="0.3">
      <c r="A22" s="14">
        <v>2019</v>
      </c>
      <c r="B22" s="15" t="s">
        <v>102</v>
      </c>
      <c r="C22" s="15" t="s">
        <v>0</v>
      </c>
      <c r="D22" s="15" t="str">
        <f t="shared" si="0"/>
        <v>DM 223/2020 - MIT_2019_PU</v>
      </c>
      <c r="E22" s="249">
        <v>0</v>
      </c>
      <c r="F22" s="234">
        <v>223242.29371187324</v>
      </c>
      <c r="G22" s="239">
        <v>0.8</v>
      </c>
      <c r="I22" s="245"/>
      <c r="J22" s="245"/>
      <c r="K22" s="246"/>
      <c r="L22" s="246"/>
      <c r="M22" s="246"/>
      <c r="N22" s="246"/>
      <c r="O22" s="246"/>
    </row>
    <row r="23" spans="1:15" x14ac:dyDescent="0.3">
      <c r="A23" s="14">
        <v>2019</v>
      </c>
      <c r="B23" s="15" t="s">
        <v>102</v>
      </c>
      <c r="C23" s="15" t="s">
        <v>2</v>
      </c>
      <c r="D23" s="15" t="str">
        <f t="shared" si="0"/>
        <v>DM 223/2020 - MIT_2019_AN</v>
      </c>
      <c r="E23" s="249">
        <v>0</v>
      </c>
      <c r="F23" s="234">
        <v>454668.90317089309</v>
      </c>
      <c r="G23" s="239">
        <v>0.8</v>
      </c>
      <c r="I23" s="245"/>
      <c r="J23" s="245"/>
      <c r="K23" s="246"/>
      <c r="L23" s="246"/>
      <c r="M23" s="246"/>
      <c r="N23" s="246"/>
      <c r="O23" s="246"/>
    </row>
    <row r="24" spans="1:15" x14ac:dyDescent="0.3">
      <c r="A24" s="14">
        <v>2019</v>
      </c>
      <c r="B24" s="15" t="s">
        <v>102</v>
      </c>
      <c r="C24" s="15" t="s">
        <v>1</v>
      </c>
      <c r="D24" s="15" t="str">
        <f t="shared" si="0"/>
        <v>DM 223/2020 - MIT_2019_MC</v>
      </c>
      <c r="E24" s="249">
        <v>0</v>
      </c>
      <c r="F24" s="234">
        <v>1011598.1066836624</v>
      </c>
      <c r="G24" s="239">
        <v>0.8</v>
      </c>
      <c r="I24" s="245"/>
      <c r="J24" s="245"/>
      <c r="K24" s="246"/>
      <c r="L24" s="246"/>
      <c r="M24" s="246"/>
      <c r="N24" s="246"/>
      <c r="O24" s="246"/>
    </row>
    <row r="25" spans="1:15" x14ac:dyDescent="0.3">
      <c r="A25" s="14">
        <v>2019</v>
      </c>
      <c r="B25" s="15" t="s">
        <v>102</v>
      </c>
      <c r="C25" s="15" t="s">
        <v>4</v>
      </c>
      <c r="D25" s="15" t="str">
        <f t="shared" si="0"/>
        <v>DM 223/2020 - MIT_2019_FM</v>
      </c>
      <c r="E25" s="249">
        <v>0</v>
      </c>
      <c r="F25" s="234">
        <v>215183.11675873422</v>
      </c>
      <c r="G25" s="239">
        <v>0.8</v>
      </c>
      <c r="I25" s="245"/>
      <c r="J25" s="245"/>
      <c r="K25" s="246"/>
      <c r="L25" s="246"/>
      <c r="M25" s="246"/>
      <c r="N25" s="246"/>
      <c r="O25" s="246"/>
    </row>
    <row r="26" spans="1:15" x14ac:dyDescent="0.3">
      <c r="A26" s="14">
        <v>2019</v>
      </c>
      <c r="B26" s="15" t="s">
        <v>102</v>
      </c>
      <c r="C26" s="15" t="s">
        <v>3</v>
      </c>
      <c r="D26" s="15" t="str">
        <f t="shared" si="0"/>
        <v>DM 223/2020 - MIT_2019_AP</v>
      </c>
      <c r="E26" s="249">
        <v>0</v>
      </c>
      <c r="F26" s="234">
        <v>593582.47967483697</v>
      </c>
      <c r="G26" s="239">
        <v>0.8</v>
      </c>
      <c r="I26" s="247"/>
      <c r="J26" s="247"/>
      <c r="K26" s="248"/>
      <c r="L26" s="248"/>
      <c r="M26" s="248"/>
      <c r="N26" s="248"/>
      <c r="O26" s="248"/>
    </row>
    <row r="27" spans="1:15" x14ac:dyDescent="0.3">
      <c r="A27" s="14">
        <v>2019</v>
      </c>
      <c r="B27" s="15" t="s">
        <v>100</v>
      </c>
      <c r="C27" s="15" t="s">
        <v>0</v>
      </c>
      <c r="D27" s="15" t="str">
        <f t="shared" si="0"/>
        <v>DM 81/2020 - PSNMS_2019_PU</v>
      </c>
      <c r="E27" s="249">
        <v>0</v>
      </c>
      <c r="F27" s="235">
        <v>922784.72894238913</v>
      </c>
      <c r="G27" s="239">
        <v>0.8</v>
      </c>
      <c r="I27" s="247"/>
      <c r="J27" s="247"/>
      <c r="K27" s="248"/>
      <c r="L27" s="248"/>
      <c r="M27" s="248"/>
      <c r="N27" s="248"/>
      <c r="O27" s="248"/>
    </row>
    <row r="28" spans="1:15" x14ac:dyDescent="0.3">
      <c r="A28" s="14">
        <v>2019</v>
      </c>
      <c r="B28" s="15" t="s">
        <v>100</v>
      </c>
      <c r="C28" s="15" t="s">
        <v>2</v>
      </c>
      <c r="D28" s="15" t="str">
        <f t="shared" si="0"/>
        <v>DM 81/2020 - PSNMS_2019_AN</v>
      </c>
      <c r="E28" s="249">
        <v>0</v>
      </c>
      <c r="F28" s="235">
        <v>854450.78474954865</v>
      </c>
      <c r="G28" s="239">
        <v>0.8</v>
      </c>
      <c r="I28" s="247"/>
      <c r="J28" s="247"/>
      <c r="K28" s="248"/>
      <c r="L28" s="248"/>
      <c r="M28" s="248"/>
      <c r="N28" s="248"/>
      <c r="O28" s="248"/>
    </row>
    <row r="29" spans="1:15" x14ac:dyDescent="0.3">
      <c r="A29" s="14">
        <v>2019</v>
      </c>
      <c r="B29" s="15" t="s">
        <v>100</v>
      </c>
      <c r="C29" s="15" t="s">
        <v>1</v>
      </c>
      <c r="D29" s="15" t="str">
        <f t="shared" si="0"/>
        <v>DM 81/2020 - PSNMS_2019_MC</v>
      </c>
      <c r="E29" s="249">
        <v>0</v>
      </c>
      <c r="F29" s="235">
        <v>794579.60031752195</v>
      </c>
      <c r="G29" s="239">
        <v>0.8</v>
      </c>
      <c r="I29" s="247"/>
      <c r="J29" s="247"/>
      <c r="K29" s="248"/>
      <c r="L29" s="248"/>
      <c r="M29" s="248"/>
      <c r="N29" s="248"/>
      <c r="O29" s="248"/>
    </row>
    <row r="30" spans="1:15" x14ac:dyDescent="0.3">
      <c r="A30" s="14">
        <v>2019</v>
      </c>
      <c r="B30" s="15" t="s">
        <v>100</v>
      </c>
      <c r="C30" s="15" t="s">
        <v>4</v>
      </c>
      <c r="D30" s="15" t="str">
        <f t="shared" si="0"/>
        <v>DM 81/2020 - PSNMS_2019_FM</v>
      </c>
      <c r="E30" s="249">
        <v>0</v>
      </c>
      <c r="F30" s="235">
        <v>395749.06641190394</v>
      </c>
      <c r="G30" s="239">
        <v>0.8</v>
      </c>
      <c r="I30" s="247"/>
      <c r="J30" s="247"/>
      <c r="K30" s="248"/>
      <c r="L30" s="248"/>
      <c r="M30" s="248"/>
      <c r="N30" s="248"/>
      <c r="O30" s="248"/>
    </row>
    <row r="31" spans="1:15" x14ac:dyDescent="0.3">
      <c r="A31" s="14">
        <v>2019</v>
      </c>
      <c r="B31" s="15" t="s">
        <v>100</v>
      </c>
      <c r="C31" s="15" t="s">
        <v>3</v>
      </c>
      <c r="D31" s="15" t="str">
        <f t="shared" si="0"/>
        <v>DM 81/2020 - PSNMS_2019_AP</v>
      </c>
      <c r="E31" s="249">
        <v>0</v>
      </c>
      <c r="F31" s="235">
        <v>523522.8195786362</v>
      </c>
      <c r="G31" s="239">
        <v>0.8</v>
      </c>
      <c r="I31" s="247"/>
      <c r="J31" s="247"/>
      <c r="K31" s="248"/>
      <c r="L31" s="248"/>
      <c r="M31" s="248"/>
      <c r="N31" s="248"/>
      <c r="O31" s="248"/>
    </row>
    <row r="32" spans="1:15" x14ac:dyDescent="0.3">
      <c r="A32" s="14">
        <v>2019</v>
      </c>
      <c r="B32" s="15" t="s">
        <v>101</v>
      </c>
      <c r="C32" s="15" t="s">
        <v>0</v>
      </c>
      <c r="D32" s="15" t="str">
        <f t="shared" si="0"/>
        <v>DM 315/2021 - fondo compl. PNRR_2019_PU</v>
      </c>
      <c r="E32" s="249">
        <v>0</v>
      </c>
      <c r="F32" s="236">
        <v>0</v>
      </c>
      <c r="G32" s="17">
        <v>0.8</v>
      </c>
    </row>
    <row r="33" spans="1:7" x14ac:dyDescent="0.3">
      <c r="A33" s="14">
        <v>2019</v>
      </c>
      <c r="B33" s="15" t="s">
        <v>101</v>
      </c>
      <c r="C33" s="15" t="s">
        <v>2</v>
      </c>
      <c r="D33" s="15" t="str">
        <f t="shared" si="0"/>
        <v>DM 315/2021 - fondo compl. PNRR_2019_AN</v>
      </c>
      <c r="E33" s="249">
        <v>0</v>
      </c>
      <c r="F33" s="236">
        <v>0</v>
      </c>
      <c r="G33" s="17">
        <v>0.8</v>
      </c>
    </row>
    <row r="34" spans="1:7" x14ac:dyDescent="0.3">
      <c r="A34" s="14">
        <v>2019</v>
      </c>
      <c r="B34" s="15" t="s">
        <v>101</v>
      </c>
      <c r="C34" s="15" t="s">
        <v>1</v>
      </c>
      <c r="D34" s="15" t="str">
        <f t="shared" si="0"/>
        <v>DM 315/2021 - fondo compl. PNRR_2019_MC</v>
      </c>
      <c r="E34" s="249">
        <v>0</v>
      </c>
      <c r="F34" s="236">
        <v>0</v>
      </c>
      <c r="G34" s="17">
        <v>0.8</v>
      </c>
    </row>
    <row r="35" spans="1:7" x14ac:dyDescent="0.3">
      <c r="A35" s="14">
        <v>2019</v>
      </c>
      <c r="B35" s="15" t="s">
        <v>101</v>
      </c>
      <c r="C35" s="15" t="s">
        <v>4</v>
      </c>
      <c r="D35" s="15" t="str">
        <f t="shared" si="0"/>
        <v>DM 315/2021 - fondo compl. PNRR_2019_FM</v>
      </c>
      <c r="E35" s="249">
        <v>0</v>
      </c>
      <c r="F35" s="236">
        <v>0</v>
      </c>
      <c r="G35" s="17">
        <v>0.8</v>
      </c>
    </row>
    <row r="36" spans="1:7" x14ac:dyDescent="0.3">
      <c r="A36" s="14">
        <v>2019</v>
      </c>
      <c r="B36" s="15" t="s">
        <v>101</v>
      </c>
      <c r="C36" s="15" t="s">
        <v>3</v>
      </c>
      <c r="D36" s="15" t="str">
        <f t="shared" si="0"/>
        <v>DM 315/2021 - fondo compl. PNRR_2019_AP</v>
      </c>
      <c r="E36" s="249">
        <v>0</v>
      </c>
      <c r="F36" s="236">
        <v>0</v>
      </c>
      <c r="G36" s="17">
        <v>0.8</v>
      </c>
    </row>
    <row r="37" spans="1:7" x14ac:dyDescent="0.3">
      <c r="A37" s="14">
        <v>2019</v>
      </c>
      <c r="B37" s="15" t="s">
        <v>103</v>
      </c>
      <c r="C37" s="15" t="s">
        <v>0</v>
      </c>
      <c r="D37" s="15" t="str">
        <f t="shared" si="0"/>
        <v>FSC (D.Cipe 98/2017)_2019_PU</v>
      </c>
      <c r="E37" s="249">
        <v>0</v>
      </c>
      <c r="F37" s="237">
        <v>0</v>
      </c>
      <c r="G37" s="17">
        <v>1</v>
      </c>
    </row>
    <row r="38" spans="1:7" x14ac:dyDescent="0.3">
      <c r="A38" s="14">
        <v>2019</v>
      </c>
      <c r="B38" s="15" t="s">
        <v>103</v>
      </c>
      <c r="C38" s="15" t="s">
        <v>2</v>
      </c>
      <c r="D38" s="15" t="str">
        <f t="shared" si="0"/>
        <v>FSC (D.Cipe 98/2017)_2019_AN</v>
      </c>
      <c r="E38" s="249">
        <v>0</v>
      </c>
      <c r="F38" s="237">
        <v>0</v>
      </c>
      <c r="G38" s="17">
        <v>1</v>
      </c>
    </row>
    <row r="39" spans="1:7" x14ac:dyDescent="0.3">
      <c r="A39" s="14">
        <v>2019</v>
      </c>
      <c r="B39" s="15" t="s">
        <v>103</v>
      </c>
      <c r="C39" s="15" t="s">
        <v>1</v>
      </c>
      <c r="D39" s="15" t="str">
        <f t="shared" si="0"/>
        <v>FSC (D.Cipe 98/2017)_2019_MC</v>
      </c>
      <c r="E39" s="249">
        <v>0</v>
      </c>
      <c r="F39" s="237">
        <v>0</v>
      </c>
      <c r="G39" s="17">
        <v>1</v>
      </c>
    </row>
    <row r="40" spans="1:7" x14ac:dyDescent="0.3">
      <c r="A40" s="14">
        <v>2019</v>
      </c>
      <c r="B40" s="15" t="s">
        <v>103</v>
      </c>
      <c r="C40" s="15" t="s">
        <v>4</v>
      </c>
      <c r="D40" s="15" t="str">
        <f t="shared" si="0"/>
        <v>FSC (D.Cipe 98/2017)_2019_FM</v>
      </c>
      <c r="E40" s="249">
        <v>0</v>
      </c>
      <c r="F40" s="237">
        <v>0</v>
      </c>
      <c r="G40" s="17">
        <v>1</v>
      </c>
    </row>
    <row r="41" spans="1:7" x14ac:dyDescent="0.3">
      <c r="A41" s="14">
        <v>2019</v>
      </c>
      <c r="B41" s="15" t="s">
        <v>103</v>
      </c>
      <c r="C41" s="15" t="s">
        <v>3</v>
      </c>
      <c r="D41" s="15" t="str">
        <f t="shared" si="0"/>
        <v>FSC (D.Cipe 98/2017)_2019_AP</v>
      </c>
      <c r="E41" s="249">
        <v>0</v>
      </c>
      <c r="F41" s="237">
        <v>0</v>
      </c>
      <c r="G41" s="17">
        <v>1</v>
      </c>
    </row>
    <row r="42" spans="1:7" x14ac:dyDescent="0.3">
      <c r="A42" s="19">
        <v>2020</v>
      </c>
      <c r="B42" s="15" t="s">
        <v>102</v>
      </c>
      <c r="C42" s="15" t="s">
        <v>0</v>
      </c>
      <c r="D42" s="15" t="str">
        <f t="shared" si="0"/>
        <v>DM 223/2020 - MIT_2020_PU</v>
      </c>
      <c r="E42" s="249">
        <v>0</v>
      </c>
      <c r="F42" s="234">
        <v>430399.11575561826</v>
      </c>
      <c r="G42" s="17">
        <v>0.8</v>
      </c>
    </row>
    <row r="43" spans="1:7" x14ac:dyDescent="0.3">
      <c r="A43" s="19">
        <v>2020</v>
      </c>
      <c r="B43" s="15" t="s">
        <v>102</v>
      </c>
      <c r="C43" s="15" t="s">
        <v>2</v>
      </c>
      <c r="D43" s="15" t="str">
        <f t="shared" si="0"/>
        <v>DM 223/2020 - MIT_2020_AN</v>
      </c>
      <c r="E43" s="249">
        <v>0</v>
      </c>
      <c r="F43" s="234">
        <v>876577.15136583615</v>
      </c>
      <c r="G43" s="17">
        <v>0.8</v>
      </c>
    </row>
    <row r="44" spans="1:7" x14ac:dyDescent="0.3">
      <c r="A44" s="19">
        <v>2020</v>
      </c>
      <c r="B44" s="15" t="s">
        <v>102</v>
      </c>
      <c r="C44" s="15" t="s">
        <v>1</v>
      </c>
      <c r="D44" s="15" t="str">
        <f t="shared" si="0"/>
        <v>DM 223/2020 - MIT_2020_MC</v>
      </c>
      <c r="E44" s="249">
        <v>0</v>
      </c>
      <c r="F44" s="234">
        <v>1950306.6528184013</v>
      </c>
      <c r="G44" s="17">
        <v>0.8</v>
      </c>
    </row>
    <row r="45" spans="1:7" x14ac:dyDescent="0.3">
      <c r="A45" s="19">
        <v>2020</v>
      </c>
      <c r="B45" s="15" t="s">
        <v>102</v>
      </c>
      <c r="C45" s="15" t="s">
        <v>4</v>
      </c>
      <c r="D45" s="15" t="str">
        <f t="shared" si="0"/>
        <v>DM 223/2020 - MIT_2020_FM</v>
      </c>
      <c r="E45" s="249">
        <v>0</v>
      </c>
      <c r="F45" s="234">
        <v>414861.4567543813</v>
      </c>
      <c r="G45" s="17">
        <v>0.8</v>
      </c>
    </row>
    <row r="46" spans="1:7" x14ac:dyDescent="0.3">
      <c r="A46" s="19">
        <v>2020</v>
      </c>
      <c r="B46" s="15" t="s">
        <v>102</v>
      </c>
      <c r="C46" s="15" t="s">
        <v>3</v>
      </c>
      <c r="D46" s="15" t="str">
        <f t="shared" si="0"/>
        <v>DM 223/2020 - MIT_2020_AP</v>
      </c>
      <c r="E46" s="249">
        <v>0</v>
      </c>
      <c r="F46" s="234">
        <v>1144395.0433057633</v>
      </c>
      <c r="G46" s="17">
        <v>0.8</v>
      </c>
    </row>
    <row r="47" spans="1:7" x14ac:dyDescent="0.3">
      <c r="A47" s="19">
        <v>2020</v>
      </c>
      <c r="B47" s="15" t="s">
        <v>100</v>
      </c>
      <c r="C47" s="15" t="s">
        <v>0</v>
      </c>
      <c r="D47" s="15" t="str">
        <f t="shared" si="0"/>
        <v>DM 81/2020 - PSNMS_2020_PU</v>
      </c>
      <c r="E47" s="235">
        <v>0</v>
      </c>
      <c r="F47" s="235">
        <v>1384177.225576536</v>
      </c>
      <c r="G47" s="17">
        <v>0.8</v>
      </c>
    </row>
    <row r="48" spans="1:7" x14ac:dyDescent="0.3">
      <c r="A48" s="19">
        <v>2020</v>
      </c>
      <c r="B48" s="15" t="s">
        <v>100</v>
      </c>
      <c r="C48" s="15" t="s">
        <v>2</v>
      </c>
      <c r="D48" s="15" t="str">
        <f t="shared" si="0"/>
        <v>DM 81/2020 - PSNMS_2020_AN</v>
      </c>
      <c r="E48" s="235">
        <v>0</v>
      </c>
      <c r="F48" s="235">
        <v>1281676.2995003602</v>
      </c>
      <c r="G48" s="17">
        <v>0.8</v>
      </c>
    </row>
    <row r="49" spans="1:9" x14ac:dyDescent="0.3">
      <c r="A49" s="19">
        <v>2020</v>
      </c>
      <c r="B49" s="15" t="s">
        <v>100</v>
      </c>
      <c r="C49" s="15" t="s">
        <v>1</v>
      </c>
      <c r="D49" s="15" t="str">
        <f t="shared" si="0"/>
        <v>DM 81/2020 - PSNMS_2020_MC</v>
      </c>
      <c r="E49" s="235">
        <v>0</v>
      </c>
      <c r="F49" s="235">
        <v>1191869.5142774573</v>
      </c>
      <c r="G49" s="17">
        <v>0.8</v>
      </c>
    </row>
    <row r="50" spans="1:9" x14ac:dyDescent="0.3">
      <c r="A50" s="19">
        <v>2020</v>
      </c>
      <c r="B50" s="15" t="s">
        <v>100</v>
      </c>
      <c r="C50" s="15" t="s">
        <v>4</v>
      </c>
      <c r="D50" s="15" t="str">
        <f t="shared" si="0"/>
        <v>DM 81/2020 - PSNMS_2020_FM</v>
      </c>
      <c r="E50" s="235">
        <v>0</v>
      </c>
      <c r="F50" s="235">
        <v>593623.65629777627</v>
      </c>
      <c r="G50" s="17">
        <v>0.8</v>
      </c>
    </row>
    <row r="51" spans="1:9" x14ac:dyDescent="0.3">
      <c r="A51" s="19">
        <v>2020</v>
      </c>
      <c r="B51" s="15" t="s">
        <v>100</v>
      </c>
      <c r="C51" s="15" t="s">
        <v>3</v>
      </c>
      <c r="D51" s="15" t="str">
        <f t="shared" si="0"/>
        <v>DM 81/2020 - PSNMS_2020_AP</v>
      </c>
      <c r="E51" s="235">
        <v>87350.581162100003</v>
      </c>
      <c r="F51" s="235">
        <v>785284.30434787017</v>
      </c>
      <c r="G51" s="17">
        <v>0.8</v>
      </c>
      <c r="I51" t="s">
        <v>2036</v>
      </c>
    </row>
    <row r="52" spans="1:9" x14ac:dyDescent="0.3">
      <c r="A52" s="19">
        <v>2020</v>
      </c>
      <c r="B52" s="15" t="s">
        <v>101</v>
      </c>
      <c r="C52" s="15" t="s">
        <v>0</v>
      </c>
      <c r="D52" s="15" t="str">
        <f t="shared" si="0"/>
        <v>DM 315/2021 - fondo compl. PNRR_2020_PU</v>
      </c>
      <c r="E52" s="249">
        <v>0</v>
      </c>
      <c r="F52" s="236">
        <v>0</v>
      </c>
      <c r="G52" s="17">
        <v>0.8</v>
      </c>
    </row>
    <row r="53" spans="1:9" x14ac:dyDescent="0.3">
      <c r="A53" s="19">
        <v>2020</v>
      </c>
      <c r="B53" s="15" t="s">
        <v>101</v>
      </c>
      <c r="C53" s="15" t="s">
        <v>2</v>
      </c>
      <c r="D53" s="15" t="str">
        <f t="shared" si="0"/>
        <v>DM 315/2021 - fondo compl. PNRR_2020_AN</v>
      </c>
      <c r="E53" s="249">
        <v>0</v>
      </c>
      <c r="F53" s="236">
        <v>0</v>
      </c>
      <c r="G53" s="17">
        <v>0.8</v>
      </c>
    </row>
    <row r="54" spans="1:9" x14ac:dyDescent="0.3">
      <c r="A54" s="19">
        <v>2020</v>
      </c>
      <c r="B54" s="15" t="s">
        <v>101</v>
      </c>
      <c r="C54" s="15" t="s">
        <v>1</v>
      </c>
      <c r="D54" s="15" t="str">
        <f t="shared" si="0"/>
        <v>DM 315/2021 - fondo compl. PNRR_2020_MC</v>
      </c>
      <c r="E54" s="249">
        <v>0</v>
      </c>
      <c r="F54" s="236">
        <v>0</v>
      </c>
      <c r="G54" s="17">
        <v>0.8</v>
      </c>
    </row>
    <row r="55" spans="1:9" x14ac:dyDescent="0.3">
      <c r="A55" s="19">
        <v>2020</v>
      </c>
      <c r="B55" s="15" t="s">
        <v>101</v>
      </c>
      <c r="C55" s="15" t="s">
        <v>4</v>
      </c>
      <c r="D55" s="15" t="str">
        <f t="shared" si="0"/>
        <v>DM 315/2021 - fondo compl. PNRR_2020_FM</v>
      </c>
      <c r="E55" s="249">
        <v>0</v>
      </c>
      <c r="F55" s="236">
        <v>0</v>
      </c>
      <c r="G55" s="17">
        <v>0.8</v>
      </c>
    </row>
    <row r="56" spans="1:9" x14ac:dyDescent="0.3">
      <c r="A56" s="19">
        <v>2020</v>
      </c>
      <c r="B56" s="15" t="s">
        <v>101</v>
      </c>
      <c r="C56" s="15" t="s">
        <v>3</v>
      </c>
      <c r="D56" s="15" t="str">
        <f t="shared" si="0"/>
        <v>DM 315/2021 - fondo compl. PNRR_2020_AP</v>
      </c>
      <c r="E56" s="249">
        <v>0</v>
      </c>
      <c r="F56" s="236">
        <v>0</v>
      </c>
      <c r="G56" s="17">
        <v>0.8</v>
      </c>
    </row>
    <row r="57" spans="1:9" x14ac:dyDescent="0.3">
      <c r="A57" s="19">
        <v>2020</v>
      </c>
      <c r="B57" s="15" t="s">
        <v>103</v>
      </c>
      <c r="C57" s="15" t="s">
        <v>0</v>
      </c>
      <c r="D57" s="15" t="str">
        <f t="shared" si="0"/>
        <v>FSC (D.Cipe 98/2017)_2020_PU</v>
      </c>
      <c r="E57" s="249">
        <v>0</v>
      </c>
      <c r="F57" s="237">
        <v>0</v>
      </c>
      <c r="G57" s="17">
        <v>1</v>
      </c>
    </row>
    <row r="58" spans="1:9" x14ac:dyDescent="0.3">
      <c r="A58" s="19">
        <v>2020</v>
      </c>
      <c r="B58" s="15" t="s">
        <v>103</v>
      </c>
      <c r="C58" s="15" t="s">
        <v>2</v>
      </c>
      <c r="D58" s="15" t="str">
        <f t="shared" si="0"/>
        <v>FSC (D.Cipe 98/2017)_2020_AN</v>
      </c>
      <c r="E58" s="249">
        <v>0</v>
      </c>
      <c r="F58" s="237">
        <v>0</v>
      </c>
      <c r="G58" s="17">
        <v>1</v>
      </c>
    </row>
    <row r="59" spans="1:9" x14ac:dyDescent="0.3">
      <c r="A59" s="19">
        <v>2020</v>
      </c>
      <c r="B59" s="15" t="s">
        <v>103</v>
      </c>
      <c r="C59" s="15" t="s">
        <v>1</v>
      </c>
      <c r="D59" s="15" t="str">
        <f t="shared" si="0"/>
        <v>FSC (D.Cipe 98/2017)_2020_MC</v>
      </c>
      <c r="E59" s="249">
        <v>0</v>
      </c>
      <c r="F59" s="237">
        <v>0</v>
      </c>
      <c r="G59" s="17">
        <v>1</v>
      </c>
    </row>
    <row r="60" spans="1:9" x14ac:dyDescent="0.3">
      <c r="A60" s="19">
        <v>2020</v>
      </c>
      <c r="B60" s="15" t="s">
        <v>103</v>
      </c>
      <c r="C60" s="15" t="s">
        <v>4</v>
      </c>
      <c r="D60" s="15" t="str">
        <f t="shared" si="0"/>
        <v>FSC (D.Cipe 98/2017)_2020_FM</v>
      </c>
      <c r="E60" s="249">
        <v>0</v>
      </c>
      <c r="F60" s="237">
        <v>0</v>
      </c>
      <c r="G60" s="17">
        <v>1</v>
      </c>
    </row>
    <row r="61" spans="1:9" x14ac:dyDescent="0.3">
      <c r="A61" s="19">
        <v>2020</v>
      </c>
      <c r="B61" s="15" t="s">
        <v>103</v>
      </c>
      <c r="C61" s="15" t="s">
        <v>3</v>
      </c>
      <c r="D61" s="15" t="str">
        <f t="shared" si="0"/>
        <v>FSC (D.Cipe 98/2017)_2020_AP</v>
      </c>
      <c r="E61" s="249">
        <v>0</v>
      </c>
      <c r="F61" s="237">
        <v>0</v>
      </c>
      <c r="G61" s="17">
        <v>1</v>
      </c>
    </row>
    <row r="62" spans="1:9" x14ac:dyDescent="0.3">
      <c r="A62" s="19">
        <v>2021</v>
      </c>
      <c r="B62" s="15" t="s">
        <v>102</v>
      </c>
      <c r="C62" s="15" t="s">
        <v>0</v>
      </c>
      <c r="D62" s="15" t="str">
        <f t="shared" si="0"/>
        <v>DM 223/2020 - MIT_2021_PU</v>
      </c>
      <c r="E62" s="249">
        <v>0</v>
      </c>
      <c r="F62" s="234">
        <v>400021.38577267301</v>
      </c>
      <c r="G62" s="17">
        <v>0.8</v>
      </c>
    </row>
    <row r="63" spans="1:9" x14ac:dyDescent="0.3">
      <c r="A63" s="19">
        <v>2021</v>
      </c>
      <c r="B63" s="15" t="s">
        <v>102</v>
      </c>
      <c r="C63" s="15" t="s">
        <v>2</v>
      </c>
      <c r="D63" s="15" t="str">
        <f t="shared" si="0"/>
        <v>DM 223/2020 - MIT_2021_AN</v>
      </c>
      <c r="E63" s="249">
        <v>0</v>
      </c>
      <c r="F63" s="234">
        <v>775340.63354695658</v>
      </c>
      <c r="G63" s="17">
        <v>0.8</v>
      </c>
    </row>
    <row r="64" spans="1:9" x14ac:dyDescent="0.3">
      <c r="A64" s="19">
        <v>2021</v>
      </c>
      <c r="B64" s="15" t="s">
        <v>102</v>
      </c>
      <c r="C64" s="15" t="s">
        <v>1</v>
      </c>
      <c r="D64" s="15" t="str">
        <f t="shared" si="0"/>
        <v>DM 223/2020 - MIT_2021_MC</v>
      </c>
      <c r="E64" s="249">
        <v>0</v>
      </c>
      <c r="F64" s="234">
        <v>1371884.3271085867</v>
      </c>
      <c r="G64" s="17">
        <v>0.8</v>
      </c>
    </row>
    <row r="65" spans="1:9" x14ac:dyDescent="0.3">
      <c r="A65" s="19">
        <v>2021</v>
      </c>
      <c r="B65" s="15" t="s">
        <v>102</v>
      </c>
      <c r="C65" s="15" t="s">
        <v>4</v>
      </c>
      <c r="D65" s="15" t="str">
        <f t="shared" si="0"/>
        <v>DM 223/2020 - MIT_2021_FM</v>
      </c>
      <c r="E65" s="249">
        <v>0</v>
      </c>
      <c r="F65" s="234">
        <v>355584.74437176902</v>
      </c>
      <c r="G65" s="17">
        <v>0.8</v>
      </c>
    </row>
    <row r="66" spans="1:9" x14ac:dyDescent="0.3">
      <c r="A66" s="19">
        <v>2021</v>
      </c>
      <c r="B66" s="15" t="s">
        <v>102</v>
      </c>
      <c r="C66" s="15" t="s">
        <v>3</v>
      </c>
      <c r="D66" s="15" t="str">
        <f t="shared" si="0"/>
        <v>DM 223/2020 - MIT_2021_AP</v>
      </c>
      <c r="E66" s="249">
        <v>0</v>
      </c>
      <c r="F66" s="234">
        <v>914556.70942493388</v>
      </c>
      <c r="G66" s="17">
        <v>0.8</v>
      </c>
    </row>
    <row r="67" spans="1:9" x14ac:dyDescent="0.3">
      <c r="A67" s="19">
        <v>2021</v>
      </c>
      <c r="B67" s="15" t="s">
        <v>100</v>
      </c>
      <c r="C67" s="15" t="s">
        <v>0</v>
      </c>
      <c r="D67" s="15" t="str">
        <f t="shared" si="0"/>
        <v>DM 81/2020 - PSNMS_2021_PU</v>
      </c>
      <c r="E67" s="235">
        <v>189988.48000000001</v>
      </c>
      <c r="F67" s="235">
        <v>1384177.225576536</v>
      </c>
      <c r="G67" s="17">
        <v>0.8</v>
      </c>
      <c r="I67" t="s">
        <v>2036</v>
      </c>
    </row>
    <row r="68" spans="1:9" x14ac:dyDescent="0.3">
      <c r="A68" s="19">
        <v>2021</v>
      </c>
      <c r="B68" s="15" t="s">
        <v>100</v>
      </c>
      <c r="C68" s="15" t="s">
        <v>2</v>
      </c>
      <c r="D68" s="15" t="str">
        <f t="shared" si="0"/>
        <v>DM 81/2020 - PSNMS_2021_AN</v>
      </c>
      <c r="E68" s="235">
        <v>120736.65</v>
      </c>
      <c r="F68" s="235">
        <v>1281676.2995003602</v>
      </c>
      <c r="G68" s="17">
        <v>0.8</v>
      </c>
      <c r="I68" t="s">
        <v>2037</v>
      </c>
    </row>
    <row r="69" spans="1:9" x14ac:dyDescent="0.3">
      <c r="A69" s="19">
        <v>2021</v>
      </c>
      <c r="B69" s="15" t="s">
        <v>100</v>
      </c>
      <c r="C69" s="15" t="s">
        <v>1</v>
      </c>
      <c r="D69" s="15" t="str">
        <f t="shared" si="0"/>
        <v>DM 81/2020 - PSNMS_2021_MC</v>
      </c>
      <c r="E69" s="235">
        <v>0</v>
      </c>
      <c r="F69" s="235">
        <v>1191869.5142774573</v>
      </c>
      <c r="G69" s="17">
        <v>0.8</v>
      </c>
    </row>
    <row r="70" spans="1:9" x14ac:dyDescent="0.3">
      <c r="A70" s="19">
        <v>2021</v>
      </c>
      <c r="B70" s="15" t="s">
        <v>100</v>
      </c>
      <c r="C70" s="15" t="s">
        <v>4</v>
      </c>
      <c r="D70" s="15" t="str">
        <f t="shared" si="0"/>
        <v>DM 81/2020 - PSNMS_2021_FM</v>
      </c>
      <c r="E70" s="235">
        <v>0</v>
      </c>
      <c r="F70" s="235">
        <v>593623.65629777627</v>
      </c>
      <c r="G70" s="17">
        <v>0.8</v>
      </c>
    </row>
    <row r="71" spans="1:9" x14ac:dyDescent="0.3">
      <c r="A71" s="19">
        <v>2021</v>
      </c>
      <c r="B71" s="15" t="s">
        <v>100</v>
      </c>
      <c r="C71" s="15" t="s">
        <v>3</v>
      </c>
      <c r="D71" s="15" t="str">
        <f t="shared" si="0"/>
        <v>DM 81/2020 - PSNMS_2021_AP</v>
      </c>
      <c r="E71" s="235">
        <v>0</v>
      </c>
      <c r="F71" s="235">
        <v>785284.30434787017</v>
      </c>
      <c r="G71" s="17">
        <v>0.8</v>
      </c>
    </row>
    <row r="72" spans="1:9" x14ac:dyDescent="0.3">
      <c r="A72" s="19">
        <v>2021</v>
      </c>
      <c r="B72" s="15" t="s">
        <v>101</v>
      </c>
      <c r="C72" s="15" t="s">
        <v>0</v>
      </c>
      <c r="D72" s="15" t="str">
        <f t="shared" si="0"/>
        <v>DM 315/2021 - fondo compl. PNRR_2021_PU</v>
      </c>
      <c r="E72" s="249">
        <v>0</v>
      </c>
      <c r="F72" s="236">
        <v>0</v>
      </c>
      <c r="G72" s="17">
        <v>0.8</v>
      </c>
    </row>
    <row r="73" spans="1:9" x14ac:dyDescent="0.3">
      <c r="A73" s="19">
        <v>2021</v>
      </c>
      <c r="B73" s="15" t="s">
        <v>101</v>
      </c>
      <c r="C73" s="15" t="s">
        <v>2</v>
      </c>
      <c r="D73" s="15" t="str">
        <f t="shared" si="0"/>
        <v>DM 315/2021 - fondo compl. PNRR_2021_AN</v>
      </c>
      <c r="E73" s="249">
        <v>0</v>
      </c>
      <c r="F73" s="236">
        <v>0</v>
      </c>
      <c r="G73" s="17">
        <v>0.8</v>
      </c>
    </row>
    <row r="74" spans="1:9" x14ac:dyDescent="0.3">
      <c r="A74" s="19">
        <v>2021</v>
      </c>
      <c r="B74" s="15" t="s">
        <v>101</v>
      </c>
      <c r="C74" s="15" t="s">
        <v>1</v>
      </c>
      <c r="D74" s="15" t="str">
        <f t="shared" si="0"/>
        <v>DM 315/2021 - fondo compl. PNRR_2021_MC</v>
      </c>
      <c r="E74" s="249">
        <v>0</v>
      </c>
      <c r="F74" s="236">
        <v>0</v>
      </c>
      <c r="G74" s="17">
        <v>0.8</v>
      </c>
    </row>
    <row r="75" spans="1:9" x14ac:dyDescent="0.3">
      <c r="A75" s="19">
        <v>2021</v>
      </c>
      <c r="B75" s="15" t="s">
        <v>101</v>
      </c>
      <c r="C75" s="15" t="s">
        <v>4</v>
      </c>
      <c r="D75" s="15" t="str">
        <f t="shared" si="0"/>
        <v>DM 315/2021 - fondo compl. PNRR_2021_FM</v>
      </c>
      <c r="E75" s="249">
        <v>0</v>
      </c>
      <c r="F75" s="236">
        <v>0</v>
      </c>
      <c r="G75" s="17">
        <v>0.8</v>
      </c>
    </row>
    <row r="76" spans="1:9" x14ac:dyDescent="0.3">
      <c r="A76" s="19">
        <v>2021</v>
      </c>
      <c r="B76" s="15" t="s">
        <v>101</v>
      </c>
      <c r="C76" s="15" t="s">
        <v>3</v>
      </c>
      <c r="D76" s="15" t="str">
        <f t="shared" si="0"/>
        <v>DM 315/2021 - fondo compl. PNRR_2021_AP</v>
      </c>
      <c r="E76" s="249">
        <v>0</v>
      </c>
      <c r="F76" s="236">
        <v>0</v>
      </c>
      <c r="G76" s="17">
        <v>0.8</v>
      </c>
    </row>
    <row r="77" spans="1:9" x14ac:dyDescent="0.3">
      <c r="A77" s="19">
        <v>2021</v>
      </c>
      <c r="B77" s="15" t="s">
        <v>103</v>
      </c>
      <c r="C77" s="15" t="s">
        <v>0</v>
      </c>
      <c r="D77" s="15" t="str">
        <f t="shared" si="0"/>
        <v>FSC (D.Cipe 98/2017)_2021_PU</v>
      </c>
      <c r="E77" s="249">
        <v>0</v>
      </c>
      <c r="F77" s="237">
        <v>0</v>
      </c>
      <c r="G77" s="17">
        <v>1</v>
      </c>
    </row>
    <row r="78" spans="1:9" x14ac:dyDescent="0.3">
      <c r="A78" s="19">
        <v>2021</v>
      </c>
      <c r="B78" s="15" t="s">
        <v>103</v>
      </c>
      <c r="C78" s="15" t="s">
        <v>2</v>
      </c>
      <c r="D78" s="15" t="str">
        <f t="shared" si="0"/>
        <v>FSC (D.Cipe 98/2017)_2021_AN</v>
      </c>
      <c r="E78" s="249">
        <v>0</v>
      </c>
      <c r="F78" s="237">
        <v>0</v>
      </c>
      <c r="G78" s="17">
        <v>1</v>
      </c>
    </row>
    <row r="79" spans="1:9" x14ac:dyDescent="0.3">
      <c r="A79" s="19">
        <v>2021</v>
      </c>
      <c r="B79" s="15" t="s">
        <v>103</v>
      </c>
      <c r="C79" s="15" t="s">
        <v>1</v>
      </c>
      <c r="D79" s="15" t="str">
        <f t="shared" si="0"/>
        <v>FSC (D.Cipe 98/2017)_2021_MC</v>
      </c>
      <c r="E79" s="249">
        <v>0</v>
      </c>
      <c r="F79" s="238">
        <v>235000</v>
      </c>
      <c r="G79" s="17">
        <v>1</v>
      </c>
    </row>
    <row r="80" spans="1:9" x14ac:dyDescent="0.3">
      <c r="A80" s="19">
        <v>2021</v>
      </c>
      <c r="B80" s="15" t="s">
        <v>103</v>
      </c>
      <c r="C80" s="15" t="s">
        <v>4</v>
      </c>
      <c r="D80" s="15" t="str">
        <f t="shared" si="0"/>
        <v>FSC (D.Cipe 98/2017)_2021_FM</v>
      </c>
      <c r="E80" s="249">
        <v>0</v>
      </c>
      <c r="F80" s="237">
        <v>0</v>
      </c>
      <c r="G80" s="17">
        <v>1</v>
      </c>
    </row>
    <row r="81" spans="1:7" x14ac:dyDescent="0.3">
      <c r="A81" s="19">
        <v>2021</v>
      </c>
      <c r="B81" s="15" t="s">
        <v>103</v>
      </c>
      <c r="C81" s="15" t="s">
        <v>3</v>
      </c>
      <c r="D81" s="15" t="str">
        <f t="shared" si="0"/>
        <v>FSC (D.Cipe 98/2017)_2021_AP</v>
      </c>
      <c r="E81" s="249">
        <v>0</v>
      </c>
      <c r="F81" s="238">
        <v>0</v>
      </c>
      <c r="G81" s="17">
        <v>1</v>
      </c>
    </row>
    <row r="82" spans="1:7" x14ac:dyDescent="0.3">
      <c r="A82" s="19">
        <v>2022</v>
      </c>
      <c r="B82" s="15" t="s">
        <v>102</v>
      </c>
      <c r="C82" s="15" t="s">
        <v>0</v>
      </c>
      <c r="D82" s="15" t="str">
        <f t="shared" si="0"/>
        <v>DM 223/2020 - MIT_2022_PU</v>
      </c>
      <c r="E82" s="249">
        <v>0</v>
      </c>
      <c r="F82" s="234">
        <v>478672.829813577</v>
      </c>
      <c r="G82" s="17">
        <v>0.8</v>
      </c>
    </row>
    <row r="83" spans="1:7" x14ac:dyDescent="0.3">
      <c r="A83" s="19">
        <v>2022</v>
      </c>
      <c r="B83" s="15" t="s">
        <v>102</v>
      </c>
      <c r="C83" s="15" t="s">
        <v>2</v>
      </c>
      <c r="D83" s="15" t="str">
        <f t="shared" si="0"/>
        <v>DM 223/2020 - MIT_2022_AN</v>
      </c>
      <c r="E83" s="249">
        <v>0</v>
      </c>
      <c r="F83" s="234">
        <v>880245.12591292057</v>
      </c>
      <c r="G83" s="17">
        <v>0.8</v>
      </c>
    </row>
    <row r="84" spans="1:7" x14ac:dyDescent="0.3">
      <c r="A84" s="19">
        <v>2022</v>
      </c>
      <c r="B84" s="15" t="s">
        <v>102</v>
      </c>
      <c r="C84" s="15" t="s">
        <v>1</v>
      </c>
      <c r="D84" s="15" t="str">
        <f t="shared" si="0"/>
        <v>DM 223/2020 - MIT_2022_MC</v>
      </c>
      <c r="E84" s="249">
        <v>0</v>
      </c>
      <c r="F84" s="234">
        <v>1439332.6178216611</v>
      </c>
      <c r="G84" s="17">
        <v>0.8</v>
      </c>
    </row>
    <row r="85" spans="1:7" x14ac:dyDescent="0.3">
      <c r="A85" s="19">
        <v>2022</v>
      </c>
      <c r="B85" s="15" t="s">
        <v>102</v>
      </c>
      <c r="C85" s="15" t="s">
        <v>4</v>
      </c>
      <c r="D85" s="15" t="str">
        <f t="shared" si="0"/>
        <v>DM 223/2020 - MIT_2022_FM</v>
      </c>
      <c r="E85" s="249">
        <v>0</v>
      </c>
      <c r="F85" s="234">
        <v>389275.29379694711</v>
      </c>
      <c r="G85" s="17">
        <v>0.8</v>
      </c>
    </row>
    <row r="86" spans="1:7" x14ac:dyDescent="0.3">
      <c r="A86" s="19">
        <v>2022</v>
      </c>
      <c r="B86" s="15" t="s">
        <v>102</v>
      </c>
      <c r="C86" s="15" t="s">
        <v>3</v>
      </c>
      <c r="D86" s="15" t="str">
        <f t="shared" si="0"/>
        <v>DM 223/2020 - MIT_2022_AP</v>
      </c>
      <c r="E86" s="249">
        <v>0</v>
      </c>
      <c r="F86" s="234">
        <v>692633.00242997473</v>
      </c>
      <c r="G86" s="17">
        <v>0.8</v>
      </c>
    </row>
    <row r="87" spans="1:7" x14ac:dyDescent="0.3">
      <c r="A87" s="19">
        <v>2022</v>
      </c>
      <c r="B87" s="15" t="s">
        <v>100</v>
      </c>
      <c r="C87" s="15" t="s">
        <v>0</v>
      </c>
      <c r="D87" s="15" t="str">
        <f t="shared" si="0"/>
        <v>DM 81/2020 - PSNMS_2022_PU</v>
      </c>
      <c r="E87" s="249">
        <v>0</v>
      </c>
      <c r="F87" s="235">
        <v>1384177.225576536</v>
      </c>
      <c r="G87" s="17">
        <v>0.8</v>
      </c>
    </row>
    <row r="88" spans="1:7" x14ac:dyDescent="0.3">
      <c r="A88" s="19">
        <v>2022</v>
      </c>
      <c r="B88" s="15" t="s">
        <v>100</v>
      </c>
      <c r="C88" s="15" t="s">
        <v>2</v>
      </c>
      <c r="D88" s="15" t="str">
        <f t="shared" si="0"/>
        <v>DM 81/2020 - PSNMS_2022_AN</v>
      </c>
      <c r="E88" s="249">
        <v>0</v>
      </c>
      <c r="F88" s="235">
        <v>1281676.2995003602</v>
      </c>
      <c r="G88" s="17">
        <v>0.8</v>
      </c>
    </row>
    <row r="89" spans="1:7" x14ac:dyDescent="0.3">
      <c r="A89" s="19">
        <v>2022</v>
      </c>
      <c r="B89" s="15" t="s">
        <v>100</v>
      </c>
      <c r="C89" s="15" t="s">
        <v>1</v>
      </c>
      <c r="D89" s="15" t="str">
        <f t="shared" si="0"/>
        <v>DM 81/2020 - PSNMS_2022_MC</v>
      </c>
      <c r="E89" s="249">
        <v>0</v>
      </c>
      <c r="F89" s="235">
        <v>1191869.5142774573</v>
      </c>
      <c r="G89" s="17">
        <v>0.8</v>
      </c>
    </row>
    <row r="90" spans="1:7" x14ac:dyDescent="0.3">
      <c r="A90" s="19">
        <v>2022</v>
      </c>
      <c r="B90" s="15" t="s">
        <v>100</v>
      </c>
      <c r="C90" s="15" t="s">
        <v>4</v>
      </c>
      <c r="D90" s="15" t="str">
        <f t="shared" si="0"/>
        <v>DM 81/2020 - PSNMS_2022_FM</v>
      </c>
      <c r="E90" s="249">
        <v>0</v>
      </c>
      <c r="F90" s="235">
        <v>593623.65629777627</v>
      </c>
      <c r="G90" s="17">
        <v>0.8</v>
      </c>
    </row>
    <row r="91" spans="1:7" x14ac:dyDescent="0.3">
      <c r="A91" s="19">
        <v>2022</v>
      </c>
      <c r="B91" s="15" t="s">
        <v>100</v>
      </c>
      <c r="C91" s="15" t="s">
        <v>3</v>
      </c>
      <c r="D91" s="15" t="str">
        <f t="shared" si="0"/>
        <v>DM 81/2020 - PSNMS_2022_AP</v>
      </c>
      <c r="E91" s="249">
        <v>0</v>
      </c>
      <c r="F91" s="235">
        <v>785284.30434787017</v>
      </c>
      <c r="G91" s="17">
        <v>0.8</v>
      </c>
    </row>
    <row r="92" spans="1:7" x14ac:dyDescent="0.3">
      <c r="A92" s="19">
        <v>2022</v>
      </c>
      <c r="B92" s="15" t="s">
        <v>101</v>
      </c>
      <c r="C92" s="15" t="s">
        <v>0</v>
      </c>
      <c r="D92" s="15" t="str">
        <f t="shared" si="0"/>
        <v>DM 315/2021 - fondo compl. PNRR_2022_PU</v>
      </c>
      <c r="E92" s="236">
        <f>+F92*0.5</f>
        <v>186026.91081088479</v>
      </c>
      <c r="F92" s="236">
        <v>372053.82162176957</v>
      </c>
      <c r="G92" s="17">
        <v>0.8</v>
      </c>
    </row>
    <row r="93" spans="1:7" x14ac:dyDescent="0.3">
      <c r="A93" s="19">
        <v>2022</v>
      </c>
      <c r="B93" s="15" t="s">
        <v>101</v>
      </c>
      <c r="C93" s="15" t="s">
        <v>2</v>
      </c>
      <c r="D93" s="15" t="str">
        <f t="shared" si="0"/>
        <v>DM 315/2021 - fondo compl. PNRR_2022_AN</v>
      </c>
      <c r="E93" s="236">
        <f>+F93*0.5</f>
        <v>248245.63167923034</v>
      </c>
      <c r="F93" s="236">
        <v>496491.26335846068</v>
      </c>
      <c r="G93" s="17">
        <v>0.8</v>
      </c>
    </row>
    <row r="94" spans="1:7" x14ac:dyDescent="0.3">
      <c r="A94" s="19">
        <v>2022</v>
      </c>
      <c r="B94" s="15" t="s">
        <v>101</v>
      </c>
      <c r="C94" s="15" t="s">
        <v>1</v>
      </c>
      <c r="D94" s="15" t="str">
        <f t="shared" si="0"/>
        <v>DM 315/2021 - fondo compl. PNRR_2022_MC</v>
      </c>
      <c r="E94" s="236">
        <f>+F94*0.5</f>
        <v>160181.65862998838</v>
      </c>
      <c r="F94" s="236">
        <v>320363.31725997676</v>
      </c>
      <c r="G94" s="17">
        <v>0.8</v>
      </c>
    </row>
    <row r="95" spans="1:7" x14ac:dyDescent="0.3">
      <c r="A95" s="19">
        <v>2022</v>
      </c>
      <c r="B95" s="15" t="s">
        <v>101</v>
      </c>
      <c r="C95" s="15" t="s">
        <v>4</v>
      </c>
      <c r="D95" s="15" t="str">
        <f t="shared" si="0"/>
        <v>DM 315/2021 - fondo compl. PNRR_2022_FM</v>
      </c>
      <c r="E95" s="236">
        <f>+F95*0.5</f>
        <v>79780.228228608205</v>
      </c>
      <c r="F95" s="236">
        <v>159560.45645721641</v>
      </c>
      <c r="G95" s="17">
        <v>0.8</v>
      </c>
    </row>
    <row r="96" spans="1:7" x14ac:dyDescent="0.3">
      <c r="A96" s="19">
        <v>2022</v>
      </c>
      <c r="B96" s="15" t="s">
        <v>101</v>
      </c>
      <c r="C96" s="15" t="s">
        <v>3</v>
      </c>
      <c r="D96" s="15" t="str">
        <f t="shared" si="0"/>
        <v>DM 315/2021 - fondo compl. PNRR_2022_AP</v>
      </c>
      <c r="E96" s="236">
        <f>+F96*0.5</f>
        <v>105538.51815128817</v>
      </c>
      <c r="F96" s="236">
        <v>211077.03630257634</v>
      </c>
      <c r="G96" s="17">
        <v>0.8</v>
      </c>
    </row>
    <row r="97" spans="1:7" x14ac:dyDescent="0.3">
      <c r="A97" s="19">
        <v>2022</v>
      </c>
      <c r="B97" s="15" t="s">
        <v>103</v>
      </c>
      <c r="C97" s="15" t="s">
        <v>0</v>
      </c>
      <c r="D97" s="15" t="str">
        <f t="shared" si="0"/>
        <v>FSC (D.Cipe 98/2017)_2022_PU</v>
      </c>
      <c r="E97" s="249">
        <v>0</v>
      </c>
      <c r="F97" s="237">
        <v>0</v>
      </c>
      <c r="G97" s="17">
        <v>1</v>
      </c>
    </row>
    <row r="98" spans="1:7" x14ac:dyDescent="0.3">
      <c r="A98" s="19">
        <v>2022</v>
      </c>
      <c r="B98" s="15" t="s">
        <v>103</v>
      </c>
      <c r="C98" s="15" t="s">
        <v>2</v>
      </c>
      <c r="D98" s="15" t="str">
        <f t="shared" si="0"/>
        <v>FSC (D.Cipe 98/2017)_2022_AN</v>
      </c>
      <c r="E98" s="249">
        <v>0</v>
      </c>
      <c r="F98" s="237">
        <v>3.4924596548080444E-10</v>
      </c>
      <c r="G98" s="17">
        <v>1</v>
      </c>
    </row>
    <row r="99" spans="1:7" x14ac:dyDescent="0.3">
      <c r="A99" s="19">
        <v>2022</v>
      </c>
      <c r="B99" s="15" t="s">
        <v>103</v>
      </c>
      <c r="C99" s="15" t="s">
        <v>1</v>
      </c>
      <c r="D99" s="15" t="str">
        <f t="shared" si="0"/>
        <v>FSC (D.Cipe 98/2017)_2022_MC</v>
      </c>
      <c r="E99" s="249">
        <v>0</v>
      </c>
      <c r="F99" s="238">
        <v>235000</v>
      </c>
      <c r="G99" s="17">
        <v>1</v>
      </c>
    </row>
    <row r="100" spans="1:7" x14ac:dyDescent="0.3">
      <c r="A100" s="19">
        <v>2022</v>
      </c>
      <c r="B100" s="15" t="s">
        <v>103</v>
      </c>
      <c r="C100" s="15" t="s">
        <v>4</v>
      </c>
      <c r="D100" s="15" t="str">
        <f t="shared" si="0"/>
        <v>FSC (D.Cipe 98/2017)_2022_FM</v>
      </c>
      <c r="E100" s="249">
        <v>0</v>
      </c>
      <c r="F100" s="237">
        <v>0</v>
      </c>
      <c r="G100" s="17">
        <v>1</v>
      </c>
    </row>
    <row r="101" spans="1:7" x14ac:dyDescent="0.3">
      <c r="A101" s="19">
        <v>2022</v>
      </c>
      <c r="B101" s="15" t="s">
        <v>103</v>
      </c>
      <c r="C101" s="15" t="s">
        <v>3</v>
      </c>
      <c r="D101" s="15" t="str">
        <f t="shared" si="0"/>
        <v>FSC (D.Cipe 98/2017)_2022_AP</v>
      </c>
      <c r="E101" s="249">
        <v>0</v>
      </c>
      <c r="F101" s="238">
        <v>330000</v>
      </c>
      <c r="G101" s="17">
        <v>1</v>
      </c>
    </row>
    <row r="102" spans="1:7" x14ac:dyDescent="0.3">
      <c r="A102" s="19">
        <v>2023</v>
      </c>
      <c r="B102" s="15" t="s">
        <v>102</v>
      </c>
      <c r="C102" s="15" t="s">
        <v>0</v>
      </c>
      <c r="D102" s="15" t="str">
        <f t="shared" si="0"/>
        <v>DM 223/2020 - MIT_2023_PU</v>
      </c>
      <c r="E102" s="249">
        <v>0</v>
      </c>
      <c r="F102" s="234">
        <v>216147.3226623087</v>
      </c>
      <c r="G102" s="17">
        <v>0.8</v>
      </c>
    </row>
    <row r="103" spans="1:7" x14ac:dyDescent="0.3">
      <c r="A103" s="19">
        <v>2023</v>
      </c>
      <c r="B103" s="15" t="s">
        <v>102</v>
      </c>
      <c r="C103" s="15" t="s">
        <v>2</v>
      </c>
      <c r="D103" s="15" t="str">
        <f t="shared" si="0"/>
        <v>DM 223/2020 - MIT_2023_AN</v>
      </c>
      <c r="E103" s="249">
        <v>0</v>
      </c>
      <c r="F103" s="234">
        <v>440218.85138411913</v>
      </c>
      <c r="G103" s="17">
        <v>0.8</v>
      </c>
    </row>
    <row r="104" spans="1:7" x14ac:dyDescent="0.3">
      <c r="A104" s="19">
        <v>2023</v>
      </c>
      <c r="B104" s="15" t="s">
        <v>102</v>
      </c>
      <c r="C104" s="15" t="s">
        <v>1</v>
      </c>
      <c r="D104" s="15" t="str">
        <f t="shared" si="0"/>
        <v>DM 223/2020 - MIT_2023_MC</v>
      </c>
      <c r="E104" s="249">
        <v>0</v>
      </c>
      <c r="F104" s="234">
        <v>979448.01916494977</v>
      </c>
      <c r="G104" s="17">
        <v>0.8</v>
      </c>
    </row>
    <row r="105" spans="1:7" x14ac:dyDescent="0.3">
      <c r="A105" s="19">
        <v>2023</v>
      </c>
      <c r="B105" s="15" t="s">
        <v>102</v>
      </c>
      <c r="C105" s="15" t="s">
        <v>4</v>
      </c>
      <c r="D105" s="15" t="str">
        <f t="shared" si="0"/>
        <v>DM 223/2020 - MIT_2023_FM</v>
      </c>
      <c r="E105" s="249">
        <v>0</v>
      </c>
      <c r="F105" s="234">
        <v>208344.27830042341</v>
      </c>
      <c r="G105" s="17">
        <v>0.8</v>
      </c>
    </row>
    <row r="106" spans="1:7" x14ac:dyDescent="0.3">
      <c r="A106" s="19">
        <v>2023</v>
      </c>
      <c r="B106" s="15" t="s">
        <v>102</v>
      </c>
      <c r="C106" s="15" t="s">
        <v>3</v>
      </c>
      <c r="D106" s="15" t="str">
        <f t="shared" si="0"/>
        <v>DM 223/2020 - MIT_2023_AP</v>
      </c>
      <c r="E106" s="249">
        <v>0</v>
      </c>
      <c r="F106" s="234">
        <v>574717.54848819901</v>
      </c>
      <c r="G106" s="17">
        <v>0.8</v>
      </c>
    </row>
    <row r="107" spans="1:7" x14ac:dyDescent="0.3">
      <c r="A107" s="19">
        <v>2023</v>
      </c>
      <c r="B107" s="15" t="s">
        <v>100</v>
      </c>
      <c r="C107" s="15" t="s">
        <v>0</v>
      </c>
      <c r="D107" s="15" t="str">
        <f t="shared" si="0"/>
        <v>DM 81/2020 - PSNMS_2023_PU</v>
      </c>
      <c r="E107" s="249">
        <v>0</v>
      </c>
      <c r="F107" s="235">
        <v>1384177.225576536</v>
      </c>
      <c r="G107" s="17">
        <v>0.8</v>
      </c>
    </row>
    <row r="108" spans="1:7" x14ac:dyDescent="0.3">
      <c r="A108" s="19">
        <v>2023</v>
      </c>
      <c r="B108" s="15" t="s">
        <v>100</v>
      </c>
      <c r="C108" s="15" t="s">
        <v>2</v>
      </c>
      <c r="D108" s="15" t="str">
        <f t="shared" si="0"/>
        <v>DM 81/2020 - PSNMS_2023_AN</v>
      </c>
      <c r="E108" s="249">
        <v>0</v>
      </c>
      <c r="F108" s="235">
        <v>1281676.2995003602</v>
      </c>
      <c r="G108" s="17">
        <v>0.8</v>
      </c>
    </row>
    <row r="109" spans="1:7" x14ac:dyDescent="0.3">
      <c r="A109" s="19">
        <v>2023</v>
      </c>
      <c r="B109" s="15" t="s">
        <v>100</v>
      </c>
      <c r="C109" s="15" t="s">
        <v>1</v>
      </c>
      <c r="D109" s="15" t="str">
        <f t="shared" si="0"/>
        <v>DM 81/2020 - PSNMS_2023_MC</v>
      </c>
      <c r="E109" s="249">
        <v>0</v>
      </c>
      <c r="F109" s="235">
        <v>1191869.5142774573</v>
      </c>
      <c r="G109" s="17">
        <v>0.8</v>
      </c>
    </row>
    <row r="110" spans="1:7" x14ac:dyDescent="0.3">
      <c r="A110" s="19">
        <v>2023</v>
      </c>
      <c r="B110" s="15" t="s">
        <v>100</v>
      </c>
      <c r="C110" s="15" t="s">
        <v>4</v>
      </c>
      <c r="D110" s="15" t="str">
        <f t="shared" si="0"/>
        <v>DM 81/2020 - PSNMS_2023_FM</v>
      </c>
      <c r="E110" s="249">
        <v>0</v>
      </c>
      <c r="F110" s="235">
        <v>593623.65629777627</v>
      </c>
      <c r="G110" s="17">
        <v>0.8</v>
      </c>
    </row>
    <row r="111" spans="1:7" x14ac:dyDescent="0.3">
      <c r="A111" s="19">
        <v>2023</v>
      </c>
      <c r="B111" s="15" t="s">
        <v>100</v>
      </c>
      <c r="C111" s="15" t="s">
        <v>3</v>
      </c>
      <c r="D111" s="15" t="str">
        <f t="shared" si="0"/>
        <v>DM 81/2020 - PSNMS_2023_AP</v>
      </c>
      <c r="E111" s="249">
        <v>0</v>
      </c>
      <c r="F111" s="235">
        <v>785284.30434787017</v>
      </c>
      <c r="G111" s="17">
        <v>0.8</v>
      </c>
    </row>
    <row r="112" spans="1:7" x14ac:dyDescent="0.3">
      <c r="A112" s="19">
        <v>2023</v>
      </c>
      <c r="B112" s="15" t="s">
        <v>101</v>
      </c>
      <c r="C112" s="15" t="s">
        <v>0</v>
      </c>
      <c r="D112" s="15" t="str">
        <f t="shared" si="0"/>
        <v>DM 315/2021 - fondo compl. PNRR_2023_PU</v>
      </c>
      <c r="E112" s="236">
        <f>+F112*0.5</f>
        <v>241787.06984660076</v>
      </c>
      <c r="F112" s="236">
        <v>483574.13969320152</v>
      </c>
      <c r="G112" s="17">
        <v>0.8</v>
      </c>
    </row>
    <row r="113" spans="1:7" x14ac:dyDescent="0.3">
      <c r="A113" s="19">
        <v>2023</v>
      </c>
      <c r="B113" s="15" t="s">
        <v>101</v>
      </c>
      <c r="C113" s="15" t="s">
        <v>2</v>
      </c>
      <c r="D113" s="15" t="str">
        <f t="shared" si="0"/>
        <v>DM 315/2021 - fondo compl. PNRR_2023_AN</v>
      </c>
      <c r="E113" s="236">
        <f>+F113*0.5</f>
        <v>322655.38154831069</v>
      </c>
      <c r="F113" s="236">
        <v>645310.76309662138</v>
      </c>
      <c r="G113" s="17">
        <v>0.8</v>
      </c>
    </row>
    <row r="114" spans="1:7" x14ac:dyDescent="0.3">
      <c r="A114" s="19">
        <v>2023</v>
      </c>
      <c r="B114" s="15" t="s">
        <v>101</v>
      </c>
      <c r="C114" s="15" t="s">
        <v>1</v>
      </c>
      <c r="D114" s="15" t="str">
        <f t="shared" si="0"/>
        <v>DM 315/2021 - fondo compl. PNRR_2023_MC</v>
      </c>
      <c r="E114" s="236">
        <f>+F114*0.5</f>
        <v>208194.89886969194</v>
      </c>
      <c r="F114" s="236">
        <v>416389.79773938388</v>
      </c>
      <c r="G114" s="17">
        <v>0.8</v>
      </c>
    </row>
    <row r="115" spans="1:7" x14ac:dyDescent="0.3">
      <c r="A115" s="19">
        <v>2023</v>
      </c>
      <c r="B115" s="15" t="s">
        <v>101</v>
      </c>
      <c r="C115" s="15" t="s">
        <v>4</v>
      </c>
      <c r="D115" s="15" t="str">
        <f t="shared" si="0"/>
        <v>DM 315/2021 - fondo compl. PNRR_2023_FM</v>
      </c>
      <c r="E115" s="236">
        <f>+F115*0.5</f>
        <v>103693.74802282402</v>
      </c>
      <c r="F115" s="236">
        <v>207387.49604564803</v>
      </c>
      <c r="G115" s="17">
        <v>0.8</v>
      </c>
    </row>
    <row r="116" spans="1:7" x14ac:dyDescent="0.3">
      <c r="A116" s="19">
        <v>2023</v>
      </c>
      <c r="B116" s="15" t="s">
        <v>101</v>
      </c>
      <c r="C116" s="15" t="s">
        <v>3</v>
      </c>
      <c r="D116" s="15" t="str">
        <f t="shared" si="0"/>
        <v>DM 315/2021 - fondo compl. PNRR_2023_AP</v>
      </c>
      <c r="E116" s="236">
        <f>+F116*0.5</f>
        <v>137172.89046257257</v>
      </c>
      <c r="F116" s="236">
        <v>274345.78092514514</v>
      </c>
      <c r="G116" s="17">
        <v>0.8</v>
      </c>
    </row>
    <row r="117" spans="1:7" x14ac:dyDescent="0.3">
      <c r="A117" s="19">
        <v>2023</v>
      </c>
      <c r="B117" s="15" t="s">
        <v>103</v>
      </c>
      <c r="C117" s="15" t="s">
        <v>0</v>
      </c>
      <c r="D117" s="15" t="str">
        <f t="shared" si="0"/>
        <v>FSC (D.Cipe 98/2017)_2023_PU</v>
      </c>
      <c r="E117" s="249">
        <v>0</v>
      </c>
      <c r="F117" s="237">
        <v>0</v>
      </c>
      <c r="G117" s="17">
        <v>0.8</v>
      </c>
    </row>
    <row r="118" spans="1:7" x14ac:dyDescent="0.3">
      <c r="A118" s="19">
        <v>2023</v>
      </c>
      <c r="B118" s="15" t="s">
        <v>103</v>
      </c>
      <c r="C118" s="15" t="s">
        <v>2</v>
      </c>
      <c r="D118" s="15" t="str">
        <f t="shared" si="0"/>
        <v>FSC (D.Cipe 98/2017)_2023_AN</v>
      </c>
      <c r="E118" s="249">
        <v>0</v>
      </c>
      <c r="F118" s="237">
        <v>0</v>
      </c>
      <c r="G118" s="17">
        <v>0.8</v>
      </c>
    </row>
    <row r="119" spans="1:7" x14ac:dyDescent="0.3">
      <c r="A119" s="19">
        <v>2023</v>
      </c>
      <c r="B119" s="15" t="s">
        <v>103</v>
      </c>
      <c r="C119" s="15" t="s">
        <v>1</v>
      </c>
      <c r="D119" s="15" t="str">
        <f t="shared" si="0"/>
        <v>FSC (D.Cipe 98/2017)_2023_MC</v>
      </c>
      <c r="E119" s="249">
        <v>0</v>
      </c>
      <c r="F119" s="237">
        <v>0</v>
      </c>
      <c r="G119" s="17">
        <v>0.8</v>
      </c>
    </row>
    <row r="120" spans="1:7" x14ac:dyDescent="0.3">
      <c r="A120" s="19">
        <v>2023</v>
      </c>
      <c r="B120" s="15" t="s">
        <v>103</v>
      </c>
      <c r="C120" s="15" t="s">
        <v>4</v>
      </c>
      <c r="D120" s="15" t="str">
        <f t="shared" si="0"/>
        <v>FSC (D.Cipe 98/2017)_2023_FM</v>
      </c>
      <c r="E120" s="249">
        <v>0</v>
      </c>
      <c r="F120" s="237">
        <v>0</v>
      </c>
      <c r="G120" s="17">
        <v>0.8</v>
      </c>
    </row>
    <row r="121" spans="1:7" x14ac:dyDescent="0.3">
      <c r="A121" s="19">
        <v>2023</v>
      </c>
      <c r="B121" s="15" t="s">
        <v>103</v>
      </c>
      <c r="C121" s="15" t="s">
        <v>3</v>
      </c>
      <c r="D121" s="15" t="str">
        <f t="shared" si="0"/>
        <v>FSC (D.Cipe 98/2017)_2023_AP</v>
      </c>
      <c r="E121" s="249">
        <v>0</v>
      </c>
      <c r="F121" s="237">
        <v>0</v>
      </c>
      <c r="G121" s="17">
        <v>0.8</v>
      </c>
    </row>
    <row r="122" spans="1:7" x14ac:dyDescent="0.3">
      <c r="A122" s="272">
        <v>2024</v>
      </c>
      <c r="B122" s="273" t="s">
        <v>102</v>
      </c>
      <c r="C122" s="273" t="s">
        <v>0</v>
      </c>
      <c r="D122" s="273" t="str">
        <f t="shared" si="0"/>
        <v>DM 223/2020 - MIT_2024_PU</v>
      </c>
      <c r="E122" s="274">
        <v>0</v>
      </c>
      <c r="F122" s="278">
        <v>257639.45858926064</v>
      </c>
      <c r="G122" s="17">
        <v>0.8</v>
      </c>
    </row>
    <row r="123" spans="1:7" x14ac:dyDescent="0.3">
      <c r="A123" s="19">
        <v>2024</v>
      </c>
      <c r="B123" s="15" t="s">
        <v>102</v>
      </c>
      <c r="C123" s="15" t="s">
        <v>2</v>
      </c>
      <c r="D123" s="15" t="str">
        <f t="shared" si="0"/>
        <v>DM 223/2020 - MIT_2024_AN</v>
      </c>
      <c r="E123" s="249">
        <v>0</v>
      </c>
      <c r="F123" s="278">
        <v>524724.27201231383</v>
      </c>
      <c r="G123" s="17">
        <v>0.8</v>
      </c>
    </row>
    <row r="124" spans="1:7" x14ac:dyDescent="0.3">
      <c r="A124" s="19">
        <v>2024</v>
      </c>
      <c r="B124" s="15" t="s">
        <v>102</v>
      </c>
      <c r="C124" s="15" t="s">
        <v>1</v>
      </c>
      <c r="D124" s="15" t="str">
        <f t="shared" si="0"/>
        <v>DM 223/2020 - MIT_2024_MC</v>
      </c>
      <c r="E124" s="249">
        <v>0</v>
      </c>
      <c r="F124" s="278">
        <v>1167465.107898765</v>
      </c>
      <c r="G124" s="17">
        <v>0.8</v>
      </c>
    </row>
    <row r="125" spans="1:7" x14ac:dyDescent="0.3">
      <c r="A125" s="19">
        <v>2024</v>
      </c>
      <c r="B125" s="15" t="s">
        <v>102</v>
      </c>
      <c r="C125" s="15" t="s">
        <v>4</v>
      </c>
      <c r="D125" s="15" t="str">
        <f t="shared" si="0"/>
        <v>DM 223/2020 - MIT_2024_FM</v>
      </c>
      <c r="E125" s="249">
        <v>0</v>
      </c>
      <c r="F125" s="278">
        <v>248338.52393051883</v>
      </c>
      <c r="G125" s="17">
        <v>0.8</v>
      </c>
    </row>
    <row r="126" spans="1:7" x14ac:dyDescent="0.3">
      <c r="A126" s="19">
        <v>2024</v>
      </c>
      <c r="B126" s="15" t="s">
        <v>102</v>
      </c>
      <c r="C126" s="15" t="s">
        <v>3</v>
      </c>
      <c r="D126" s="15" t="str">
        <f t="shared" ref="D126:D165" si="1">B126&amp;"_"&amp;A126&amp;"_"&amp;C126</f>
        <v>DM 223/2020 - MIT_2024_AP</v>
      </c>
      <c r="E126" s="249">
        <v>0</v>
      </c>
      <c r="F126" s="278">
        <v>685041.64756914123</v>
      </c>
      <c r="G126" s="17">
        <v>0.8</v>
      </c>
    </row>
    <row r="127" spans="1:7" x14ac:dyDescent="0.3">
      <c r="A127" s="19">
        <v>2024</v>
      </c>
      <c r="B127" s="15" t="s">
        <v>100</v>
      </c>
      <c r="C127" s="15" t="s">
        <v>0</v>
      </c>
      <c r="D127" s="15" t="str">
        <f t="shared" si="1"/>
        <v>DM 81/2020 - PSNMS_2024_PU</v>
      </c>
      <c r="E127" s="249">
        <v>0</v>
      </c>
      <c r="F127" s="277">
        <v>1384177.225576536</v>
      </c>
      <c r="G127" s="17">
        <v>0.8</v>
      </c>
    </row>
    <row r="128" spans="1:7" x14ac:dyDescent="0.3">
      <c r="A128" s="19">
        <v>2024</v>
      </c>
      <c r="B128" s="15" t="s">
        <v>100</v>
      </c>
      <c r="C128" s="15" t="s">
        <v>2</v>
      </c>
      <c r="D128" s="15" t="str">
        <f t="shared" si="1"/>
        <v>DM 81/2020 - PSNMS_2024_AN</v>
      </c>
      <c r="E128" s="249">
        <v>0</v>
      </c>
      <c r="F128" s="275">
        <v>1281676.2995003602</v>
      </c>
      <c r="G128" s="17">
        <v>0.8</v>
      </c>
    </row>
    <row r="129" spans="1:7" x14ac:dyDescent="0.3">
      <c r="A129" s="19">
        <v>2024</v>
      </c>
      <c r="B129" s="15" t="s">
        <v>100</v>
      </c>
      <c r="C129" s="15" t="s">
        <v>1</v>
      </c>
      <c r="D129" s="15" t="str">
        <f t="shared" si="1"/>
        <v>DM 81/2020 - PSNMS_2024_MC</v>
      </c>
      <c r="E129" s="249">
        <v>0</v>
      </c>
      <c r="F129" s="275">
        <v>1191869.5142774573</v>
      </c>
      <c r="G129" s="17">
        <v>0.8</v>
      </c>
    </row>
    <row r="130" spans="1:7" x14ac:dyDescent="0.3">
      <c r="A130" s="19">
        <v>2024</v>
      </c>
      <c r="B130" s="15" t="s">
        <v>100</v>
      </c>
      <c r="C130" s="15" t="s">
        <v>4</v>
      </c>
      <c r="D130" s="15" t="str">
        <f t="shared" si="1"/>
        <v>DM 81/2020 - PSNMS_2024_FM</v>
      </c>
      <c r="E130" s="249">
        <v>0</v>
      </c>
      <c r="F130" s="275">
        <v>593623.65629777627</v>
      </c>
      <c r="G130" s="17">
        <v>0.8</v>
      </c>
    </row>
    <row r="131" spans="1:7" x14ac:dyDescent="0.3">
      <c r="A131" s="19">
        <v>2024</v>
      </c>
      <c r="B131" s="15" t="s">
        <v>100</v>
      </c>
      <c r="C131" s="15" t="s">
        <v>3</v>
      </c>
      <c r="D131" s="15" t="str">
        <f t="shared" si="1"/>
        <v>DM 81/2020 - PSNMS_2024_AP</v>
      </c>
      <c r="E131" s="249">
        <v>0</v>
      </c>
      <c r="F131" s="276">
        <v>785284.30434787017</v>
      </c>
      <c r="G131" s="17">
        <v>0.8</v>
      </c>
    </row>
    <row r="132" spans="1:7" x14ac:dyDescent="0.3">
      <c r="A132" s="19">
        <v>2024</v>
      </c>
      <c r="B132" s="15" t="s">
        <v>101</v>
      </c>
      <c r="C132" s="15" t="s">
        <v>0</v>
      </c>
      <c r="D132" s="15" t="str">
        <f t="shared" si="1"/>
        <v>DM 315/2021 - fondo compl. PNRR_2024_PU</v>
      </c>
      <c r="E132" s="236">
        <f>+F132*0.5</f>
        <v>476177.38405185286</v>
      </c>
      <c r="F132" s="276">
        <v>952354.76810370572</v>
      </c>
      <c r="G132" s="17">
        <v>0.8</v>
      </c>
    </row>
    <row r="133" spans="1:7" x14ac:dyDescent="0.3">
      <c r="A133" s="19">
        <v>2024</v>
      </c>
      <c r="B133" s="15" t="s">
        <v>101</v>
      </c>
      <c r="C133" s="15" t="s">
        <v>2</v>
      </c>
      <c r="D133" s="15" t="str">
        <f t="shared" si="1"/>
        <v>DM 315/2021 - fondo compl. PNRR_2024_AN</v>
      </c>
      <c r="E133" s="236">
        <f>+F133*0.5</f>
        <v>635440.0821905121</v>
      </c>
      <c r="F133" s="276">
        <v>1270880.1643810242</v>
      </c>
      <c r="G133" s="17">
        <v>0.8</v>
      </c>
    </row>
    <row r="134" spans="1:7" x14ac:dyDescent="0.3">
      <c r="A134" s="19">
        <v>2024</v>
      </c>
      <c r="B134" s="15" t="s">
        <v>101</v>
      </c>
      <c r="C134" s="15" t="s">
        <v>1</v>
      </c>
      <c r="D134" s="15" t="str">
        <f t="shared" si="1"/>
        <v>DM 315/2021 - fondo compl. PNRR_2024_MC</v>
      </c>
      <c r="E134" s="236">
        <f>+F134*0.5</f>
        <v>410020.69457066845</v>
      </c>
      <c r="F134" s="276">
        <v>820041.3891413369</v>
      </c>
      <c r="G134" s="17">
        <v>0.8</v>
      </c>
    </row>
    <row r="135" spans="1:7" x14ac:dyDescent="0.3">
      <c r="A135" s="19">
        <v>2024</v>
      </c>
      <c r="B135" s="15" t="s">
        <v>101</v>
      </c>
      <c r="C135" s="15" t="s">
        <v>4</v>
      </c>
      <c r="D135" s="15" t="str">
        <f t="shared" si="1"/>
        <v>DM 315/2021 - fondo compl. PNRR_2024_FM</v>
      </c>
      <c r="E135" s="236">
        <f>+F135*0.5</f>
        <v>204215.29450423794</v>
      </c>
      <c r="F135" s="276">
        <v>408430.58900847589</v>
      </c>
      <c r="G135" s="17">
        <v>0.8</v>
      </c>
    </row>
    <row r="136" spans="1:7" x14ac:dyDescent="0.3">
      <c r="A136" s="19">
        <v>2024</v>
      </c>
      <c r="B136" s="15" t="s">
        <v>101</v>
      </c>
      <c r="C136" s="15" t="s">
        <v>3</v>
      </c>
      <c r="D136" s="15" t="str">
        <f t="shared" si="1"/>
        <v>DM 315/2021 - fondo compl. PNRR_2024_AP</v>
      </c>
      <c r="E136" s="236">
        <f>+F136*0.5</f>
        <v>270149.38468272879</v>
      </c>
      <c r="F136" s="276">
        <v>540298.76936545759</v>
      </c>
      <c r="G136" s="17">
        <v>0.8</v>
      </c>
    </row>
    <row r="137" spans="1:7" x14ac:dyDescent="0.3">
      <c r="A137" s="14">
        <v>2025</v>
      </c>
      <c r="B137" s="273" t="s">
        <v>102</v>
      </c>
      <c r="C137" s="273" t="s">
        <v>0</v>
      </c>
      <c r="D137" s="15" t="str">
        <f t="shared" si="1"/>
        <v>DM 223/2020 - MIT_2025_PU</v>
      </c>
      <c r="E137" s="282">
        <v>0</v>
      </c>
      <c r="F137" s="276">
        <v>145686.1542805052</v>
      </c>
      <c r="G137" s="17">
        <v>0.8</v>
      </c>
    </row>
    <row r="138" spans="1:7" x14ac:dyDescent="0.3">
      <c r="A138" s="14">
        <v>2025</v>
      </c>
      <c r="B138" s="15" t="s">
        <v>102</v>
      </c>
      <c r="C138" s="15" t="s">
        <v>2</v>
      </c>
      <c r="D138" s="15" t="str">
        <f t="shared" si="1"/>
        <v>DM 223/2020 - MIT_2025_AN</v>
      </c>
      <c r="E138" s="282">
        <v>0</v>
      </c>
      <c r="F138" s="276">
        <v>296713.32825218973</v>
      </c>
      <c r="G138" s="17">
        <v>0.8</v>
      </c>
    </row>
    <row r="139" spans="1:7" x14ac:dyDescent="0.3">
      <c r="A139" s="14">
        <v>2025</v>
      </c>
      <c r="B139" s="15" t="s">
        <v>102</v>
      </c>
      <c r="C139" s="15" t="s">
        <v>1</v>
      </c>
      <c r="D139" s="15" t="str">
        <f t="shared" si="1"/>
        <v>DM 223/2020 - MIT_2025_MC</v>
      </c>
      <c r="E139" s="282">
        <v>0</v>
      </c>
      <c r="F139" s="276">
        <v>660160.91928527225</v>
      </c>
      <c r="G139" s="17">
        <v>0.8</v>
      </c>
    </row>
    <row r="140" spans="1:7" x14ac:dyDescent="0.3">
      <c r="A140" s="14">
        <v>2025</v>
      </c>
      <c r="B140" s="15" t="s">
        <v>102</v>
      </c>
      <c r="C140" s="15" t="s">
        <v>4</v>
      </c>
      <c r="D140" s="15" t="str">
        <f t="shared" si="1"/>
        <v>DM 223/2020 - MIT_2025_FM</v>
      </c>
      <c r="E140" s="282">
        <v>0</v>
      </c>
      <c r="F140" s="276">
        <v>140426.79917602727</v>
      </c>
      <c r="G140" s="17">
        <v>0.8</v>
      </c>
    </row>
    <row r="141" spans="1:7" x14ac:dyDescent="0.3">
      <c r="A141" s="14">
        <v>2025</v>
      </c>
      <c r="B141" s="15" t="s">
        <v>102</v>
      </c>
      <c r="C141" s="15" t="s">
        <v>3</v>
      </c>
      <c r="D141" s="15" t="str">
        <f t="shared" si="1"/>
        <v>DM 223/2020 - MIT_2025_AP</v>
      </c>
      <c r="E141" s="282">
        <v>0</v>
      </c>
      <c r="F141" s="276">
        <v>387367.22900600545</v>
      </c>
      <c r="G141" s="17">
        <v>0.8</v>
      </c>
    </row>
    <row r="142" spans="1:7" x14ac:dyDescent="0.3">
      <c r="A142" s="14">
        <v>2025</v>
      </c>
      <c r="B142" s="15" t="s">
        <v>100</v>
      </c>
      <c r="C142" s="15" t="s">
        <v>0</v>
      </c>
      <c r="D142" s="15" t="str">
        <f t="shared" si="1"/>
        <v>DM 81/2020 - PSNMS_2025_PU</v>
      </c>
      <c r="E142" s="282">
        <v>0</v>
      </c>
      <c r="F142" s="276">
        <v>1384177.225576536</v>
      </c>
      <c r="G142" s="17">
        <v>0.8</v>
      </c>
    </row>
    <row r="143" spans="1:7" x14ac:dyDescent="0.3">
      <c r="A143" s="14">
        <v>2025</v>
      </c>
      <c r="B143" s="15" t="s">
        <v>100</v>
      </c>
      <c r="C143" s="15" t="s">
        <v>2</v>
      </c>
      <c r="D143" s="15" t="str">
        <f t="shared" si="1"/>
        <v>DM 81/2020 - PSNMS_2025_AN</v>
      </c>
      <c r="E143" s="282">
        <v>0</v>
      </c>
      <c r="F143" s="276">
        <v>1281676.2995003602</v>
      </c>
      <c r="G143" s="17">
        <v>0.8</v>
      </c>
    </row>
    <row r="144" spans="1:7" x14ac:dyDescent="0.3">
      <c r="A144" s="14">
        <v>2025</v>
      </c>
      <c r="B144" s="15" t="s">
        <v>100</v>
      </c>
      <c r="C144" s="15" t="s">
        <v>1</v>
      </c>
      <c r="D144" s="15" t="str">
        <f t="shared" si="1"/>
        <v>DM 81/2020 - PSNMS_2025_MC</v>
      </c>
      <c r="E144" s="282">
        <v>0</v>
      </c>
      <c r="F144" s="276">
        <v>1191869.5142774573</v>
      </c>
      <c r="G144" s="17">
        <v>0.8</v>
      </c>
    </row>
    <row r="145" spans="1:7" x14ac:dyDescent="0.3">
      <c r="A145" s="14">
        <v>2025</v>
      </c>
      <c r="B145" s="15" t="s">
        <v>100</v>
      </c>
      <c r="C145" s="15" t="s">
        <v>4</v>
      </c>
      <c r="D145" s="15" t="str">
        <f t="shared" si="1"/>
        <v>DM 81/2020 - PSNMS_2025_FM</v>
      </c>
      <c r="E145" s="282">
        <v>0</v>
      </c>
      <c r="F145" s="276">
        <v>593623.65629777627</v>
      </c>
      <c r="G145" s="17">
        <v>0.8</v>
      </c>
    </row>
    <row r="146" spans="1:7" x14ac:dyDescent="0.3">
      <c r="A146" s="14">
        <v>2025</v>
      </c>
      <c r="B146" s="15" t="s">
        <v>100</v>
      </c>
      <c r="C146" s="15" t="s">
        <v>3</v>
      </c>
      <c r="D146" s="15" t="str">
        <f t="shared" si="1"/>
        <v>DM 81/2020 - PSNMS_2025_AP</v>
      </c>
      <c r="E146" s="282">
        <v>0</v>
      </c>
      <c r="F146" s="276">
        <v>785284.30434787017</v>
      </c>
      <c r="G146" s="17">
        <v>0.8</v>
      </c>
    </row>
    <row r="147" spans="1:7" x14ac:dyDescent="0.3">
      <c r="A147" s="14">
        <v>2025</v>
      </c>
      <c r="B147" s="15" t="s">
        <v>101</v>
      </c>
      <c r="C147" s="15" t="s">
        <v>0</v>
      </c>
      <c r="D147" s="15" t="str">
        <f t="shared" si="1"/>
        <v>DM 315/2021 - fondo compl. PNRR_2025_PU</v>
      </c>
      <c r="E147" s="249">
        <v>0</v>
      </c>
      <c r="F147" s="275">
        <v>1041594.9802610396</v>
      </c>
      <c r="G147" s="17">
        <v>0.8</v>
      </c>
    </row>
    <row r="148" spans="1:7" x14ac:dyDescent="0.3">
      <c r="A148" s="14">
        <v>2025</v>
      </c>
      <c r="B148" s="15" t="s">
        <v>101</v>
      </c>
      <c r="C148" s="15" t="s">
        <v>2</v>
      </c>
      <c r="D148" s="15" t="str">
        <f t="shared" si="1"/>
        <v>DM 315/2021 - fondo compl. PNRR_2025_AN</v>
      </c>
      <c r="E148" s="249">
        <v>0</v>
      </c>
      <c r="F148" s="275">
        <v>1389967.7347847875</v>
      </c>
      <c r="G148" s="17">
        <v>0.8</v>
      </c>
    </row>
    <row r="149" spans="1:7" x14ac:dyDescent="0.3">
      <c r="A149" s="14">
        <v>2025</v>
      </c>
      <c r="B149" s="15" t="s">
        <v>101</v>
      </c>
      <c r="C149" s="15" t="s">
        <v>1</v>
      </c>
      <c r="D149" s="15" t="str">
        <f t="shared" si="1"/>
        <v>DM 315/2021 - fondo compl. PNRR_2025_MC</v>
      </c>
      <c r="E149" s="249">
        <v>0</v>
      </c>
      <c r="F149" s="275">
        <v>896883.20271306112</v>
      </c>
      <c r="G149" s="17">
        <v>0.8</v>
      </c>
    </row>
    <row r="150" spans="1:7" x14ac:dyDescent="0.3">
      <c r="A150" s="14">
        <v>2025</v>
      </c>
      <c r="B150" s="15" t="s">
        <v>101</v>
      </c>
      <c r="C150" s="15" t="s">
        <v>4</v>
      </c>
      <c r="D150" s="15" t="str">
        <f t="shared" si="1"/>
        <v>DM 315/2021 - fondo compl. PNRR_2025_FM</v>
      </c>
      <c r="E150" s="249">
        <v>0</v>
      </c>
      <c r="F150" s="275">
        <v>446702.49527218472</v>
      </c>
      <c r="G150" s="17">
        <v>0.8</v>
      </c>
    </row>
    <row r="151" spans="1:7" x14ac:dyDescent="0.3">
      <c r="A151" s="14">
        <v>2025</v>
      </c>
      <c r="B151" s="15" t="s">
        <v>101</v>
      </c>
      <c r="C151" s="15" t="s">
        <v>3</v>
      </c>
      <c r="D151" s="15" t="str">
        <f t="shared" si="1"/>
        <v>DM 315/2021 - fondo compl. PNRR_2025_AP</v>
      </c>
      <c r="E151" s="249">
        <v>0</v>
      </c>
      <c r="F151" s="275">
        <v>590927.3569689265</v>
      </c>
      <c r="G151" s="17">
        <v>0.8</v>
      </c>
    </row>
    <row r="152" spans="1:7" x14ac:dyDescent="0.3">
      <c r="A152" s="14">
        <v>2026</v>
      </c>
      <c r="B152" s="15" t="s">
        <v>101</v>
      </c>
      <c r="C152" s="15" t="s">
        <v>0</v>
      </c>
      <c r="D152" s="15" t="str">
        <f t="shared" si="1"/>
        <v>DM 315/2021 - fondo compl. PNRR_2026_PU</v>
      </c>
      <c r="E152" s="249">
        <v>0</v>
      </c>
      <c r="F152" s="275">
        <v>743987.85474259697</v>
      </c>
      <c r="G152" s="17">
        <v>0.8</v>
      </c>
    </row>
    <row r="153" spans="1:7" x14ac:dyDescent="0.3">
      <c r="A153" s="14">
        <v>2026</v>
      </c>
      <c r="B153" s="15" t="s">
        <v>101</v>
      </c>
      <c r="C153" s="15" t="s">
        <v>2</v>
      </c>
      <c r="D153" s="15" t="str">
        <f t="shared" si="1"/>
        <v>DM 315/2021 - fondo compl. PNRR_2026_AN</v>
      </c>
      <c r="E153" s="249">
        <v>0</v>
      </c>
      <c r="F153" s="275">
        <v>992822.67365074577</v>
      </c>
      <c r="G153" s="17">
        <v>0.8</v>
      </c>
    </row>
    <row r="154" spans="1:7" x14ac:dyDescent="0.3">
      <c r="A154" s="14">
        <v>2026</v>
      </c>
      <c r="B154" s="15" t="s">
        <v>101</v>
      </c>
      <c r="C154" s="15" t="s">
        <v>1</v>
      </c>
      <c r="D154" s="15" t="str">
        <f t="shared" si="1"/>
        <v>DM 315/2021 - fondo compl. PNRR_2026_MC</v>
      </c>
      <c r="E154" s="249">
        <v>0</v>
      </c>
      <c r="F154" s="275">
        <v>640623.48857895995</v>
      </c>
      <c r="G154" s="17">
        <v>0.8</v>
      </c>
    </row>
    <row r="155" spans="1:7" x14ac:dyDescent="0.3">
      <c r="A155" s="14">
        <v>2026</v>
      </c>
      <c r="B155" s="15" t="s">
        <v>101</v>
      </c>
      <c r="C155" s="15" t="s">
        <v>4</v>
      </c>
      <c r="D155" s="15" t="str">
        <f t="shared" si="1"/>
        <v>DM 315/2021 - fondo compl. PNRR_2026_FM</v>
      </c>
      <c r="E155" s="249">
        <v>0</v>
      </c>
      <c r="F155" s="275">
        <v>319069.53994961461</v>
      </c>
      <c r="G155" s="17">
        <v>0.8</v>
      </c>
    </row>
    <row r="156" spans="1:7" x14ac:dyDescent="0.3">
      <c r="A156" s="14">
        <v>2026</v>
      </c>
      <c r="B156" s="15" t="s">
        <v>101</v>
      </c>
      <c r="C156" s="15" t="s">
        <v>3</v>
      </c>
      <c r="D156" s="15" t="str">
        <f t="shared" si="1"/>
        <v>DM 315/2021 - fondo compl. PNRR_2026_AP</v>
      </c>
      <c r="E156" s="249">
        <v>0</v>
      </c>
      <c r="F156" s="275">
        <v>422086.11307808268</v>
      </c>
      <c r="G156" s="17">
        <v>0.8</v>
      </c>
    </row>
    <row r="157" spans="1:7" x14ac:dyDescent="0.3">
      <c r="A157" s="14"/>
      <c r="B157" s="15"/>
      <c r="C157" s="15"/>
      <c r="D157" s="15" t="str">
        <f t="shared" si="1"/>
        <v>__</v>
      </c>
      <c r="E157" s="249">
        <v>0</v>
      </c>
      <c r="F157" s="16"/>
      <c r="G157" s="17"/>
    </row>
    <row r="158" spans="1:7" x14ac:dyDescent="0.3">
      <c r="A158" s="14"/>
      <c r="B158" s="15"/>
      <c r="C158" s="15"/>
      <c r="D158" s="15" t="str">
        <f t="shared" si="1"/>
        <v>__</v>
      </c>
      <c r="E158" s="249">
        <v>0</v>
      </c>
      <c r="F158" s="30"/>
      <c r="G158" s="17"/>
    </row>
    <row r="159" spans="1:7" x14ac:dyDescent="0.3">
      <c r="A159" s="14"/>
      <c r="B159" s="15"/>
      <c r="C159" s="15"/>
      <c r="D159" s="15" t="str">
        <f t="shared" si="1"/>
        <v>__</v>
      </c>
      <c r="E159" s="249">
        <v>0</v>
      </c>
      <c r="F159" s="16"/>
      <c r="G159" s="17"/>
    </row>
    <row r="160" spans="1:7" x14ac:dyDescent="0.3">
      <c r="A160" s="14"/>
      <c r="B160" s="15"/>
      <c r="C160" s="15"/>
      <c r="D160" s="15" t="str">
        <f t="shared" si="1"/>
        <v>__</v>
      </c>
      <c r="E160" s="249">
        <v>0</v>
      </c>
      <c r="F160" s="30"/>
      <c r="G160" s="17"/>
    </row>
    <row r="161" spans="1:7" x14ac:dyDescent="0.3">
      <c r="A161" s="14"/>
      <c r="B161" s="15"/>
      <c r="C161" s="15"/>
      <c r="D161" s="15" t="str">
        <f t="shared" si="1"/>
        <v>__</v>
      </c>
      <c r="E161" s="249">
        <v>0</v>
      </c>
      <c r="F161" s="16"/>
      <c r="G161" s="17"/>
    </row>
    <row r="162" spans="1:7" x14ac:dyDescent="0.3">
      <c r="A162" s="14"/>
      <c r="B162" s="15"/>
      <c r="C162" s="15"/>
      <c r="D162" s="15" t="str">
        <f t="shared" si="1"/>
        <v>__</v>
      </c>
      <c r="E162" s="249">
        <v>0</v>
      </c>
      <c r="F162" s="16"/>
      <c r="G162" s="17"/>
    </row>
    <row r="163" spans="1:7" x14ac:dyDescent="0.3">
      <c r="A163" s="14"/>
      <c r="B163" s="15"/>
      <c r="C163" s="15"/>
      <c r="D163" s="15" t="str">
        <f t="shared" si="1"/>
        <v>__</v>
      </c>
      <c r="E163" s="249">
        <v>0</v>
      </c>
      <c r="F163" s="16"/>
      <c r="G163" s="17"/>
    </row>
    <row r="164" spans="1:7" x14ac:dyDescent="0.3">
      <c r="A164" s="14"/>
      <c r="B164" s="15"/>
      <c r="C164" s="15"/>
      <c r="D164" s="15" t="str">
        <f t="shared" si="1"/>
        <v>__</v>
      </c>
      <c r="E164" s="249">
        <v>0</v>
      </c>
      <c r="F164" s="16"/>
      <c r="G164" s="17"/>
    </row>
    <row r="165" spans="1:7" x14ac:dyDescent="0.3">
      <c r="A165" s="14"/>
      <c r="B165" s="15"/>
      <c r="C165" s="15"/>
      <c r="D165" s="15" t="str">
        <f t="shared" si="1"/>
        <v>__</v>
      </c>
      <c r="E165" s="249">
        <v>0</v>
      </c>
      <c r="F165" s="16"/>
      <c r="G165" s="17"/>
    </row>
    <row r="166" spans="1:7" x14ac:dyDescent="0.3">
      <c r="A166" s="14"/>
      <c r="B166" s="15"/>
      <c r="C166" s="15"/>
      <c r="D166" s="15" t="str">
        <f t="shared" ref="D166:D197" si="2">B166&amp;"_"&amp;A166&amp;"_"&amp;C166</f>
        <v>__</v>
      </c>
      <c r="E166" s="249">
        <v>0</v>
      </c>
      <c r="F166" s="16"/>
      <c r="G166" s="17"/>
    </row>
    <row r="167" spans="1:7" x14ac:dyDescent="0.3">
      <c r="A167" s="14"/>
      <c r="B167" s="15"/>
      <c r="C167" s="15"/>
      <c r="D167" s="15" t="str">
        <f t="shared" si="2"/>
        <v>__</v>
      </c>
      <c r="E167" s="249">
        <v>0</v>
      </c>
      <c r="F167" s="16"/>
      <c r="G167" s="17"/>
    </row>
    <row r="168" spans="1:7" x14ac:dyDescent="0.3">
      <c r="A168" s="14"/>
      <c r="B168" s="15"/>
      <c r="C168" s="15"/>
      <c r="D168" s="15" t="str">
        <f t="shared" si="2"/>
        <v>__</v>
      </c>
      <c r="E168" s="249">
        <v>0</v>
      </c>
      <c r="F168" s="16"/>
      <c r="G168" s="17"/>
    </row>
    <row r="169" spans="1:7" x14ac:dyDescent="0.3">
      <c r="A169" s="14"/>
      <c r="B169" s="15"/>
      <c r="C169" s="15"/>
      <c r="D169" s="15" t="str">
        <f t="shared" si="2"/>
        <v>__</v>
      </c>
      <c r="E169" s="249">
        <v>0</v>
      </c>
      <c r="F169" s="16"/>
      <c r="G169" s="17"/>
    </row>
    <row r="170" spans="1:7" x14ac:dyDescent="0.3">
      <c r="A170" s="14"/>
      <c r="B170" s="15"/>
      <c r="C170" s="15"/>
      <c r="D170" s="15" t="str">
        <f t="shared" si="2"/>
        <v>__</v>
      </c>
      <c r="E170" s="249">
        <v>0</v>
      </c>
      <c r="F170" s="16"/>
      <c r="G170" s="17"/>
    </row>
    <row r="171" spans="1:7" x14ac:dyDescent="0.3">
      <c r="A171" s="14"/>
      <c r="B171" s="15"/>
      <c r="C171" s="15"/>
      <c r="D171" s="15" t="str">
        <f t="shared" si="2"/>
        <v>__</v>
      </c>
      <c r="E171" s="249">
        <v>0</v>
      </c>
      <c r="F171" s="16"/>
      <c r="G171" s="17"/>
    </row>
    <row r="172" spans="1:7" x14ac:dyDescent="0.3">
      <c r="A172" s="14"/>
      <c r="B172" s="15"/>
      <c r="C172" s="15"/>
      <c r="D172" s="15" t="str">
        <f t="shared" si="2"/>
        <v>__</v>
      </c>
      <c r="E172" s="249">
        <v>0</v>
      </c>
      <c r="F172" s="16"/>
      <c r="G172" s="17"/>
    </row>
    <row r="173" spans="1:7" x14ac:dyDescent="0.3">
      <c r="A173" s="14"/>
      <c r="B173" s="15"/>
      <c r="C173" s="15"/>
      <c r="D173" s="15" t="str">
        <f t="shared" si="2"/>
        <v>__</v>
      </c>
      <c r="E173" s="249">
        <v>0</v>
      </c>
      <c r="F173" s="16"/>
      <c r="G173" s="17"/>
    </row>
    <row r="174" spans="1:7" x14ac:dyDescent="0.3">
      <c r="A174" s="14"/>
      <c r="B174" s="15"/>
      <c r="C174" s="15"/>
      <c r="D174" s="15" t="str">
        <f t="shared" si="2"/>
        <v>__</v>
      </c>
      <c r="E174" s="249">
        <v>0</v>
      </c>
      <c r="F174" s="16"/>
      <c r="G174" s="17"/>
    </row>
    <row r="175" spans="1:7" x14ac:dyDescent="0.3">
      <c r="A175" s="14"/>
      <c r="B175" s="15"/>
      <c r="C175" s="15"/>
      <c r="D175" s="15" t="str">
        <f t="shared" si="2"/>
        <v>__</v>
      </c>
      <c r="E175" s="249">
        <v>0</v>
      </c>
      <c r="F175" s="16"/>
      <c r="G175" s="17"/>
    </row>
    <row r="176" spans="1:7" x14ac:dyDescent="0.3">
      <c r="A176" s="14"/>
      <c r="B176" s="15"/>
      <c r="C176" s="15"/>
      <c r="D176" s="15" t="str">
        <f t="shared" si="2"/>
        <v>__</v>
      </c>
      <c r="E176" s="249">
        <v>0</v>
      </c>
      <c r="F176" s="16"/>
      <c r="G176" s="17"/>
    </row>
    <row r="177" spans="1:7" x14ac:dyDescent="0.3">
      <c r="A177" s="14"/>
      <c r="B177" s="15"/>
      <c r="C177" s="15"/>
      <c r="D177" s="15" t="str">
        <f t="shared" si="2"/>
        <v>__</v>
      </c>
      <c r="E177" s="249">
        <v>0</v>
      </c>
      <c r="F177" s="18"/>
      <c r="G177" s="17"/>
    </row>
    <row r="178" spans="1:7" x14ac:dyDescent="0.3">
      <c r="A178" s="14"/>
      <c r="B178" s="15"/>
      <c r="C178" s="15"/>
      <c r="D178" s="15" t="str">
        <f t="shared" si="2"/>
        <v>__</v>
      </c>
      <c r="E178" s="249">
        <v>0</v>
      </c>
      <c r="F178" s="18"/>
      <c r="G178" s="17"/>
    </row>
    <row r="179" spans="1:7" x14ac:dyDescent="0.3">
      <c r="A179" s="14"/>
      <c r="B179" s="15"/>
      <c r="C179" s="15"/>
      <c r="D179" s="15" t="str">
        <f t="shared" si="2"/>
        <v>__</v>
      </c>
      <c r="E179" s="249">
        <v>0</v>
      </c>
      <c r="F179" s="18"/>
      <c r="G179" s="17"/>
    </row>
    <row r="180" spans="1:7" x14ac:dyDescent="0.3">
      <c r="A180" s="14"/>
      <c r="B180" s="15"/>
      <c r="C180" s="15"/>
      <c r="D180" s="15" t="str">
        <f t="shared" si="2"/>
        <v>__</v>
      </c>
      <c r="E180" s="249">
        <v>0</v>
      </c>
      <c r="F180" s="18"/>
      <c r="G180" s="17"/>
    </row>
    <row r="181" spans="1:7" x14ac:dyDescent="0.3">
      <c r="A181" s="14"/>
      <c r="B181" s="15"/>
      <c r="C181" s="15"/>
      <c r="D181" s="15" t="str">
        <f t="shared" si="2"/>
        <v>__</v>
      </c>
      <c r="E181" s="249">
        <v>0</v>
      </c>
      <c r="F181" s="18"/>
      <c r="G181" s="17"/>
    </row>
    <row r="182" spans="1:7" x14ac:dyDescent="0.3">
      <c r="A182" s="14"/>
      <c r="B182" s="15"/>
      <c r="C182" s="15"/>
      <c r="D182" s="15" t="str">
        <f t="shared" si="2"/>
        <v>__</v>
      </c>
      <c r="E182" s="249">
        <v>0</v>
      </c>
      <c r="F182" s="18"/>
      <c r="G182" s="17"/>
    </row>
    <row r="183" spans="1:7" x14ac:dyDescent="0.3">
      <c r="A183" s="14"/>
      <c r="B183" s="15"/>
      <c r="C183" s="15"/>
      <c r="D183" s="15" t="str">
        <f t="shared" si="2"/>
        <v>__</v>
      </c>
      <c r="E183" s="249">
        <v>0</v>
      </c>
      <c r="F183" s="18"/>
      <c r="G183" s="17"/>
    </row>
    <row r="184" spans="1:7" x14ac:dyDescent="0.3">
      <c r="A184" s="14"/>
      <c r="B184" s="15"/>
      <c r="C184" s="15"/>
      <c r="D184" s="15" t="str">
        <f t="shared" si="2"/>
        <v>__</v>
      </c>
      <c r="E184" s="249">
        <v>0</v>
      </c>
      <c r="F184" s="18"/>
      <c r="G184" s="17"/>
    </row>
    <row r="185" spans="1:7" x14ac:dyDescent="0.3">
      <c r="A185" s="14"/>
      <c r="B185" s="15"/>
      <c r="C185" s="15"/>
      <c r="D185" s="15" t="str">
        <f t="shared" si="2"/>
        <v>__</v>
      </c>
      <c r="E185" s="249">
        <v>0</v>
      </c>
      <c r="F185" s="18"/>
      <c r="G185" s="17"/>
    </row>
    <row r="186" spans="1:7" x14ac:dyDescent="0.3">
      <c r="A186" s="14"/>
      <c r="B186" s="15"/>
      <c r="C186" s="15"/>
      <c r="D186" s="15" t="str">
        <f t="shared" si="2"/>
        <v>__</v>
      </c>
      <c r="E186" s="249">
        <v>0</v>
      </c>
      <c r="F186" s="18"/>
      <c r="G186" s="17"/>
    </row>
    <row r="187" spans="1:7" x14ac:dyDescent="0.3">
      <c r="A187" s="14"/>
      <c r="B187" s="15"/>
      <c r="C187" s="15"/>
      <c r="D187" s="15" t="str">
        <f t="shared" si="2"/>
        <v>__</v>
      </c>
      <c r="E187" s="249">
        <v>0</v>
      </c>
      <c r="F187" s="20"/>
      <c r="G187" s="17"/>
    </row>
    <row r="188" spans="1:7" x14ac:dyDescent="0.3">
      <c r="A188" s="14"/>
      <c r="B188" s="15"/>
      <c r="C188" s="15"/>
      <c r="D188" s="15" t="str">
        <f t="shared" si="2"/>
        <v>__</v>
      </c>
      <c r="E188" s="249">
        <v>0</v>
      </c>
      <c r="F188" s="20"/>
      <c r="G188" s="17"/>
    </row>
    <row r="189" spans="1:7" x14ac:dyDescent="0.3">
      <c r="A189" s="14"/>
      <c r="B189" s="15"/>
      <c r="C189" s="15"/>
      <c r="D189" s="15" t="str">
        <f t="shared" si="2"/>
        <v>__</v>
      </c>
      <c r="E189" s="249">
        <v>0</v>
      </c>
      <c r="F189" s="20"/>
      <c r="G189" s="17"/>
    </row>
    <row r="190" spans="1:7" x14ac:dyDescent="0.3">
      <c r="A190" s="14"/>
      <c r="B190" s="15"/>
      <c r="C190" s="15"/>
      <c r="D190" s="15" t="str">
        <f t="shared" si="2"/>
        <v>__</v>
      </c>
      <c r="E190" s="249">
        <v>0</v>
      </c>
      <c r="F190" s="20"/>
      <c r="G190" s="17"/>
    </row>
    <row r="191" spans="1:7" x14ac:dyDescent="0.3">
      <c r="A191" s="14"/>
      <c r="B191" s="15"/>
      <c r="C191" s="15"/>
      <c r="D191" s="15" t="str">
        <f t="shared" si="2"/>
        <v>__</v>
      </c>
      <c r="E191" s="249">
        <v>0</v>
      </c>
      <c r="F191" s="20"/>
      <c r="G191" s="17"/>
    </row>
    <row r="192" spans="1:7" x14ac:dyDescent="0.3">
      <c r="A192" s="14"/>
      <c r="B192" s="15"/>
      <c r="C192" s="15"/>
      <c r="D192" s="15" t="str">
        <f t="shared" si="2"/>
        <v>__</v>
      </c>
      <c r="E192" s="249">
        <v>0</v>
      </c>
      <c r="F192" s="20"/>
      <c r="G192" s="17"/>
    </row>
    <row r="193" spans="1:7" x14ac:dyDescent="0.3">
      <c r="A193" s="14"/>
      <c r="B193" s="15"/>
      <c r="C193" s="15"/>
      <c r="D193" s="15" t="str">
        <f t="shared" si="2"/>
        <v>__</v>
      </c>
      <c r="E193" s="249">
        <v>0</v>
      </c>
      <c r="F193" s="20"/>
      <c r="G193" s="17"/>
    </row>
    <row r="194" spans="1:7" x14ac:dyDescent="0.3">
      <c r="A194" s="14"/>
      <c r="B194" s="15"/>
      <c r="C194" s="15"/>
      <c r="D194" s="15" t="str">
        <f t="shared" si="2"/>
        <v>__</v>
      </c>
      <c r="E194" s="249">
        <v>0</v>
      </c>
      <c r="F194" s="20"/>
      <c r="G194" s="17"/>
    </row>
    <row r="195" spans="1:7" x14ac:dyDescent="0.3">
      <c r="A195" s="14"/>
      <c r="B195" s="15"/>
      <c r="C195" s="15"/>
      <c r="D195" s="15" t="str">
        <f t="shared" si="2"/>
        <v>__</v>
      </c>
      <c r="E195" s="249">
        <v>0</v>
      </c>
      <c r="F195" s="20"/>
      <c r="G195" s="17"/>
    </row>
    <row r="196" spans="1:7" x14ac:dyDescent="0.3">
      <c r="A196" s="14"/>
      <c r="B196" s="15"/>
      <c r="C196" s="15"/>
      <c r="D196" s="15" t="str">
        <f t="shared" si="2"/>
        <v>__</v>
      </c>
      <c r="E196" s="249">
        <v>0</v>
      </c>
      <c r="F196" s="20"/>
      <c r="G196" s="17"/>
    </row>
    <row r="197" spans="1:7" x14ac:dyDescent="0.3">
      <c r="A197" s="14"/>
      <c r="B197" s="15"/>
      <c r="C197" s="15"/>
      <c r="D197" s="15" t="str">
        <f t="shared" si="2"/>
        <v>__</v>
      </c>
      <c r="E197" s="249">
        <v>0</v>
      </c>
      <c r="F197" s="20"/>
      <c r="G197" s="17"/>
    </row>
    <row r="198" spans="1:7" x14ac:dyDescent="0.3">
      <c r="A198" s="14"/>
      <c r="B198" s="15"/>
      <c r="C198" s="15"/>
      <c r="D198" s="15" t="str">
        <f>B198&amp;"_"&amp;A198&amp;"_"&amp;C198</f>
        <v>__</v>
      </c>
      <c r="E198" s="249">
        <v>0</v>
      </c>
      <c r="F198" s="20"/>
      <c r="G198" s="17"/>
    </row>
    <row r="199" spans="1:7" x14ac:dyDescent="0.3">
      <c r="A199" s="14"/>
      <c r="B199" s="15"/>
      <c r="C199" s="15"/>
      <c r="D199" s="15" t="str">
        <f>B199&amp;"_"&amp;A199&amp;"_"&amp;C199</f>
        <v>__</v>
      </c>
      <c r="E199" s="249">
        <v>0</v>
      </c>
      <c r="F199" s="20"/>
      <c r="G199" s="17"/>
    </row>
    <row r="200" spans="1:7" x14ac:dyDescent="0.3">
      <c r="A200" s="14"/>
      <c r="B200" s="15"/>
      <c r="C200" s="15"/>
      <c r="D200" s="15" t="str">
        <f>B200&amp;"_"&amp;A200&amp;"_"&amp;C200</f>
        <v>__</v>
      </c>
      <c r="E200" s="249">
        <v>0</v>
      </c>
      <c r="F200" s="20"/>
      <c r="G200" s="17"/>
    </row>
    <row r="201" spans="1:7" x14ac:dyDescent="0.3">
      <c r="A201" s="14"/>
      <c r="B201" s="15"/>
      <c r="C201" s="15"/>
      <c r="D201" s="15" t="str">
        <f>B201&amp;"_"&amp;A201&amp;"_"&amp;C201</f>
        <v>__</v>
      </c>
      <c r="E201" s="249">
        <v>0</v>
      </c>
      <c r="F201" s="20"/>
      <c r="G201" s="17"/>
    </row>
    <row r="202" spans="1:7" x14ac:dyDescent="0.3">
      <c r="A202" s="14"/>
      <c r="B202" s="15"/>
      <c r="C202" s="15"/>
      <c r="D202" s="15" t="str">
        <f t="shared" ref="D202:D208" si="3">B202&amp;"_"&amp;A202&amp;"_"&amp;C202</f>
        <v>__</v>
      </c>
      <c r="E202" s="249">
        <v>0</v>
      </c>
      <c r="F202" s="20"/>
      <c r="G202" s="17"/>
    </row>
    <row r="203" spans="1:7" x14ac:dyDescent="0.3">
      <c r="A203" s="14"/>
      <c r="B203" s="15"/>
      <c r="C203" s="15"/>
      <c r="D203" s="15" t="str">
        <f t="shared" si="3"/>
        <v>__</v>
      </c>
      <c r="E203" s="249">
        <v>0</v>
      </c>
      <c r="F203" s="20"/>
      <c r="G203" s="17"/>
    </row>
    <row r="204" spans="1:7" x14ac:dyDescent="0.3">
      <c r="A204" s="14"/>
      <c r="B204" s="15"/>
      <c r="C204" s="15"/>
      <c r="D204" s="15" t="str">
        <f t="shared" si="3"/>
        <v>__</v>
      </c>
      <c r="E204" s="249">
        <v>0</v>
      </c>
      <c r="F204" s="20"/>
      <c r="G204" s="17"/>
    </row>
    <row r="205" spans="1:7" x14ac:dyDescent="0.3">
      <c r="A205" s="14"/>
      <c r="B205" s="15"/>
      <c r="C205" s="15"/>
      <c r="D205" s="15" t="str">
        <f t="shared" si="3"/>
        <v>__</v>
      </c>
      <c r="E205" s="249">
        <v>0</v>
      </c>
      <c r="F205" s="20"/>
      <c r="G205" s="17"/>
    </row>
    <row r="206" spans="1:7" x14ac:dyDescent="0.3">
      <c r="A206" s="14"/>
      <c r="B206" s="15"/>
      <c r="C206" s="15"/>
      <c r="D206" s="15" t="str">
        <f t="shared" si="3"/>
        <v>__</v>
      </c>
      <c r="E206" s="249">
        <v>0</v>
      </c>
      <c r="F206" s="20"/>
      <c r="G206" s="17"/>
    </row>
    <row r="207" spans="1:7" x14ac:dyDescent="0.3">
      <c r="A207" s="14"/>
      <c r="B207" s="15"/>
      <c r="C207" s="15"/>
      <c r="D207" s="15" t="str">
        <f t="shared" si="3"/>
        <v>__</v>
      </c>
      <c r="E207" s="249">
        <v>0</v>
      </c>
      <c r="F207" s="20"/>
      <c r="G207" s="17"/>
    </row>
    <row r="208" spans="1:7" x14ac:dyDescent="0.3">
      <c r="A208" s="14"/>
      <c r="B208" s="15"/>
      <c r="C208" s="15"/>
      <c r="D208" s="15" t="str">
        <f t="shared" si="3"/>
        <v>__</v>
      </c>
      <c r="E208" s="249">
        <v>0</v>
      </c>
      <c r="F208" s="20"/>
      <c r="G208" s="17"/>
    </row>
  </sheetData>
  <autoFilter ref="A1:G201"/>
  <dataValidations count="1">
    <dataValidation type="list" allowBlank="1" showInputMessage="1" showErrorMessage="1" sqref="B2:B208">
      <formula1>$I$2:$I$16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workbookViewId="0">
      <selection activeCell="H12" sqref="H12"/>
    </sheetView>
  </sheetViews>
  <sheetFormatPr defaultRowHeight="14.4" x14ac:dyDescent="0.3"/>
  <cols>
    <col min="1" max="1" width="61.44140625" customWidth="1"/>
    <col min="2" max="2" width="1.6640625" customWidth="1"/>
    <col min="4" max="4" width="1.5546875" customWidth="1"/>
    <col min="5" max="5" width="9.44140625" style="5" customWidth="1"/>
    <col min="6" max="6" width="1.5546875" customWidth="1"/>
    <col min="7" max="7" width="4.5546875" customWidth="1"/>
    <col min="8" max="12" width="28.5546875" customWidth="1"/>
  </cols>
  <sheetData>
    <row r="1" spans="1:12" ht="30.75" customHeight="1" x14ac:dyDescent="0.3">
      <c r="A1" s="2" t="s">
        <v>58</v>
      </c>
      <c r="C1" s="2" t="s">
        <v>5</v>
      </c>
      <c r="E1" s="2" t="s">
        <v>37</v>
      </c>
      <c r="H1" t="s">
        <v>104</v>
      </c>
      <c r="I1" t="s">
        <v>104</v>
      </c>
      <c r="J1" t="s">
        <v>104</v>
      </c>
      <c r="K1" t="s">
        <v>104</v>
      </c>
      <c r="L1" t="s">
        <v>104</v>
      </c>
    </row>
    <row r="2" spans="1:12" ht="30.75" customHeight="1" x14ac:dyDescent="0.3">
      <c r="A2" s="2" t="s">
        <v>59</v>
      </c>
      <c r="C2" s="2"/>
      <c r="E2" s="2"/>
      <c r="H2" t="s">
        <v>2</v>
      </c>
      <c r="I2" t="s">
        <v>3</v>
      </c>
      <c r="J2" t="s">
        <v>4</v>
      </c>
      <c r="K2" t="s">
        <v>1</v>
      </c>
      <c r="L2" t="s">
        <v>0</v>
      </c>
    </row>
    <row r="3" spans="1:12" ht="23.25" customHeight="1" x14ac:dyDescent="0.3">
      <c r="A3" s="3" t="str">
        <f>IFERROR(HLOOKUP('DM 223_2018'!$B$3,Aziende!$H$2:$L$13,$G3,FALSE),"-")</f>
        <v>Autolinee BRAMUCCI S.A.S.</v>
      </c>
      <c r="C3" s="3" t="s">
        <v>2</v>
      </c>
      <c r="E3" s="8">
        <v>2018</v>
      </c>
      <c r="G3" s="5">
        <v>2</v>
      </c>
      <c r="H3" t="s">
        <v>57</v>
      </c>
      <c r="I3" t="s">
        <v>70</v>
      </c>
      <c r="J3" t="s">
        <v>77</v>
      </c>
      <c r="K3" t="s">
        <v>84</v>
      </c>
      <c r="L3" t="s">
        <v>90</v>
      </c>
    </row>
    <row r="4" spans="1:12" ht="23.25" customHeight="1" x14ac:dyDescent="0.3">
      <c r="A4" s="3" t="str">
        <f>IFERROR(HLOOKUP('DM 223_2018'!$B$3,Aziende!$H$2:$L$13,$G4,FALSE),"-")</f>
        <v>Autolinee CROGNALETTI S.R.L. (Jesi)</v>
      </c>
      <c r="C4" s="3" t="s">
        <v>3</v>
      </c>
      <c r="E4" s="8">
        <v>2019</v>
      </c>
      <c r="G4" s="5">
        <v>3</v>
      </c>
      <c r="H4" t="s">
        <v>52</v>
      </c>
      <c r="I4" t="s">
        <v>71</v>
      </c>
      <c r="J4" t="s">
        <v>78</v>
      </c>
      <c r="K4" t="s">
        <v>85</v>
      </c>
      <c r="L4" t="s">
        <v>91</v>
      </c>
    </row>
    <row r="5" spans="1:12" ht="23.25" customHeight="1" x14ac:dyDescent="0.3">
      <c r="A5" s="3" t="str">
        <f>IFERROR(HLOOKUP('DM 223_2018'!$B$3,Aziende!$H$2:$L$13,$G5,FALSE),"-")</f>
        <v>Autolinee RENI S.R.L.</v>
      </c>
      <c r="C5" s="3" t="s">
        <v>4</v>
      </c>
      <c r="E5" s="8">
        <v>2020</v>
      </c>
      <c r="G5" s="5">
        <v>4</v>
      </c>
      <c r="H5" t="s">
        <v>54</v>
      </c>
      <c r="I5" t="s">
        <v>72</v>
      </c>
      <c r="J5" t="s">
        <v>79</v>
      </c>
      <c r="K5" t="s">
        <v>86</v>
      </c>
      <c r="L5" t="s">
        <v>92</v>
      </c>
    </row>
    <row r="6" spans="1:12" ht="23.25" customHeight="1" x14ac:dyDescent="0.3">
      <c r="A6" s="3" t="str">
        <f>IFERROR(HLOOKUP('DM 223_2018'!$B$3,Aziende!$H$2:$L$13,$G6,FALSE),"-")</f>
        <v>Autolinee VITALI S.R.L. (AN)</v>
      </c>
      <c r="C6" s="3" t="s">
        <v>1</v>
      </c>
      <c r="E6" s="8">
        <v>2021</v>
      </c>
      <c r="G6" s="5">
        <v>5</v>
      </c>
      <c r="H6" t="s">
        <v>69</v>
      </c>
      <c r="I6" t="s">
        <v>73</v>
      </c>
      <c r="J6" t="s">
        <v>80</v>
      </c>
      <c r="K6" t="s">
        <v>2044</v>
      </c>
      <c r="L6" t="s">
        <v>93</v>
      </c>
    </row>
    <row r="7" spans="1:12" ht="23.25" customHeight="1" x14ac:dyDescent="0.3">
      <c r="A7" s="3" t="str">
        <f>IFERROR(HLOOKUP('DM 223_2018'!$B$3,Aziende!$H$2:$L$13,$G7,FALSE),"-")</f>
        <v>AUTOSERVIZI SASSOFERRATO S.R.L.</v>
      </c>
      <c r="C7" s="3" t="s">
        <v>0</v>
      </c>
      <c r="E7" s="8">
        <v>2022</v>
      </c>
      <c r="G7" s="5">
        <v>6</v>
      </c>
      <c r="H7" t="s">
        <v>60</v>
      </c>
      <c r="I7" t="s">
        <v>74</v>
      </c>
      <c r="J7" t="s">
        <v>81</v>
      </c>
      <c r="K7" t="s">
        <v>80</v>
      </c>
      <c r="L7" t="s">
        <v>94</v>
      </c>
    </row>
    <row r="8" spans="1:12" ht="23.25" customHeight="1" x14ac:dyDescent="0.3">
      <c r="A8" s="3" t="str">
        <f>IFERROR(HLOOKUP('DM 223_2018'!$B$3,Aziende!$H$2:$L$13,$G8,FALSE),"-")</f>
        <v>CON.TR.A.M. S.P.A. (Cons. Trasporti Alto Maceratese)</v>
      </c>
      <c r="C8" s="3" t="s">
        <v>6</v>
      </c>
      <c r="E8" s="14">
        <v>2023</v>
      </c>
      <c r="G8" s="5">
        <v>7</v>
      </c>
      <c r="H8" t="s">
        <v>65</v>
      </c>
      <c r="I8" t="s">
        <v>75</v>
      </c>
      <c r="J8" t="s">
        <v>82</v>
      </c>
      <c r="K8" t="s">
        <v>2045</v>
      </c>
      <c r="L8" t="s">
        <v>67</v>
      </c>
    </row>
    <row r="9" spans="1:12" ht="23.25" customHeight="1" x14ac:dyDescent="0.3">
      <c r="A9" s="3" t="str">
        <f>IFERROR(HLOOKUP('DM 223_2018'!$B$3,Aziende!$H$2:$L$13,$G9,FALSE),"-")</f>
        <v>CONEROBUS S.P.A.</v>
      </c>
      <c r="E9" s="14">
        <v>2024</v>
      </c>
      <c r="G9" s="5">
        <v>8</v>
      </c>
      <c r="H9" t="s">
        <v>53</v>
      </c>
      <c r="I9" t="s">
        <v>76</v>
      </c>
      <c r="J9" t="s">
        <v>83</v>
      </c>
      <c r="K9" t="s">
        <v>87</v>
      </c>
      <c r="L9" t="s">
        <v>56</v>
      </c>
    </row>
    <row r="10" spans="1:12" ht="23.25" customHeight="1" x14ac:dyDescent="0.3">
      <c r="A10" s="3" t="str">
        <f>IFERROR(HLOOKUP('DM 223_2018'!$B$3,Aziende!$H$2:$L$13,$G10,FALSE),"-")</f>
        <v>S.A.C.S.A. S.R.L. (Soc. An. Cuprense Serv. Automob.)</v>
      </c>
      <c r="E10" s="14">
        <v>2025</v>
      </c>
      <c r="G10" s="5">
        <v>9</v>
      </c>
      <c r="H10" t="s">
        <v>56</v>
      </c>
      <c r="I10" s="31" t="s">
        <v>68</v>
      </c>
      <c r="J10" s="31" t="s">
        <v>68</v>
      </c>
      <c r="K10" t="s">
        <v>66</v>
      </c>
      <c r="L10" t="s">
        <v>95</v>
      </c>
    </row>
    <row r="11" spans="1:12" ht="23.25" customHeight="1" x14ac:dyDescent="0.3">
      <c r="A11" s="3" t="str">
        <f>IFERROR(HLOOKUP('DM 223_2018'!$B$3,Aziende!$H$2:$L$13,$G11,FALSE),"-")</f>
        <v>S.A.P. S.R.L. (Società Automob. Potentina)</v>
      </c>
      <c r="E11" s="14">
        <v>2026</v>
      </c>
      <c r="G11" s="5">
        <v>10</v>
      </c>
      <c r="H11" t="s">
        <v>66</v>
      </c>
      <c r="I11" s="31" t="s">
        <v>68</v>
      </c>
      <c r="J11" s="31" t="s">
        <v>68</v>
      </c>
      <c r="K11" t="s">
        <v>88</v>
      </c>
      <c r="L11" s="31" t="s">
        <v>68</v>
      </c>
    </row>
    <row r="12" spans="1:12" ht="23.25" customHeight="1" x14ac:dyDescent="0.3">
      <c r="A12" s="3" t="str">
        <f>IFERROR(HLOOKUP('DM 223_2018'!$B$3,Aziende!$H$2:$L$13,$G12,FALSE),"-")</f>
        <v>Soc. Trasporti F.lli BUCCI S.R.L.</v>
      </c>
      <c r="G12" s="5">
        <v>11</v>
      </c>
      <c r="H12" t="s">
        <v>55</v>
      </c>
      <c r="I12" s="31" t="s">
        <v>68</v>
      </c>
      <c r="J12" s="31" t="s">
        <v>68</v>
      </c>
      <c r="K12" t="s">
        <v>89</v>
      </c>
      <c r="L12" s="31" t="s">
        <v>68</v>
      </c>
    </row>
    <row r="13" spans="1:12" ht="23.25" customHeight="1" x14ac:dyDescent="0.3">
      <c r="A13" s="3" t="str">
        <f>IFERROR(HLOOKUP('DM 223_2018'!$B$3,Aziende!$H$2:$L$13,$G13,FALSE),"-")</f>
        <v>Tribuzio Marche - S.R.L.</v>
      </c>
      <c r="G13" s="5">
        <v>12</v>
      </c>
      <c r="H13" t="s">
        <v>2046</v>
      </c>
      <c r="I13" s="31" t="s">
        <v>68</v>
      </c>
      <c r="J13" s="31" t="s">
        <v>68</v>
      </c>
      <c r="K13" s="31" t="s">
        <v>68</v>
      </c>
      <c r="L13" s="31" t="s">
        <v>68</v>
      </c>
    </row>
    <row r="14" spans="1:12" x14ac:dyDescent="0.3">
      <c r="A14" s="1"/>
    </row>
    <row r="15" spans="1:12" x14ac:dyDescent="0.3">
      <c r="A15" s="1"/>
    </row>
    <row r="16" spans="1:1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4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</sheetData>
  <sortState ref="A2:A44">
    <sortCondition ref="A2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E67" sqref="E67"/>
    </sheetView>
  </sheetViews>
  <sheetFormatPr defaultColWidth="9.109375" defaultRowHeight="14.4" x14ac:dyDescent="0.3"/>
  <cols>
    <col min="1" max="1" width="7.88671875" style="29" customWidth="1"/>
    <col min="2" max="2" width="66.88671875" style="29" customWidth="1"/>
    <col min="3" max="3" width="8.77734375" style="29" bestFit="1" customWidth="1"/>
    <col min="4" max="4" width="11.21875" style="29" bestFit="1" customWidth="1"/>
    <col min="5" max="5" width="2.21875" style="29" customWidth="1"/>
    <col min="6" max="6" width="10.44140625" style="29" bestFit="1" customWidth="1"/>
    <col min="7" max="8" width="9.109375" style="28"/>
    <col min="9" max="9" width="10.44140625" style="29" customWidth="1"/>
    <col min="10" max="10" width="92.77734375" style="29" customWidth="1"/>
    <col min="11" max="11" width="12.109375" style="29" customWidth="1"/>
    <col min="12" max="12" width="10.77734375" style="29" customWidth="1"/>
    <col min="13" max="13" width="53" style="29" customWidth="1"/>
    <col min="14" max="16384" width="9.109375" style="29"/>
  </cols>
  <sheetData>
    <row r="1" spans="1:12" ht="15" customHeight="1" thickBot="1" x14ac:dyDescent="0.35">
      <c r="A1" s="345" t="s">
        <v>105</v>
      </c>
      <c r="B1" s="346"/>
      <c r="C1" s="53" t="s">
        <v>8</v>
      </c>
      <c r="D1" s="54" t="s">
        <v>9</v>
      </c>
      <c r="E1" s="55"/>
      <c r="F1" s="24" t="s">
        <v>44</v>
      </c>
      <c r="G1" s="25" t="s">
        <v>10</v>
      </c>
      <c r="H1" s="25" t="s">
        <v>11</v>
      </c>
      <c r="I1" s="26" t="s">
        <v>12</v>
      </c>
      <c r="J1" s="56" t="s">
        <v>13</v>
      </c>
      <c r="K1" s="27" t="s">
        <v>14</v>
      </c>
      <c r="L1" s="26" t="s">
        <v>12</v>
      </c>
    </row>
    <row r="2" spans="1:12" ht="15" thickBot="1" x14ac:dyDescent="0.35">
      <c r="A2" s="57">
        <v>1</v>
      </c>
      <c r="B2" s="58" t="s">
        <v>26</v>
      </c>
      <c r="C2" s="59">
        <v>0.8</v>
      </c>
      <c r="D2" s="60">
        <v>90000</v>
      </c>
      <c r="E2" s="55"/>
      <c r="F2" s="29" t="s">
        <v>99</v>
      </c>
      <c r="G2" s="28">
        <v>5</v>
      </c>
      <c r="H2" s="28">
        <v>6.29</v>
      </c>
      <c r="I2" s="29" t="s">
        <v>45</v>
      </c>
      <c r="J2" s="61" t="str">
        <f t="shared" ref="J2:J65" si="0">B2&amp;"_"&amp;F2&amp;"_"&amp;I2</f>
        <v>Mezzi di lunghezza da 5,00 mt. a 6,29 mt._Urbano_Gasolio</v>
      </c>
      <c r="K2" s="62">
        <f>+D2</f>
        <v>90000</v>
      </c>
      <c r="L2" s="29" t="s">
        <v>45</v>
      </c>
    </row>
    <row r="3" spans="1:12" ht="15" thickBot="1" x14ac:dyDescent="0.35">
      <c r="A3" s="57">
        <v>2</v>
      </c>
      <c r="B3" s="58" t="s">
        <v>27</v>
      </c>
      <c r="C3" s="59">
        <v>0.8</v>
      </c>
      <c r="D3" s="60">
        <v>130000</v>
      </c>
      <c r="E3" s="55"/>
      <c r="F3" s="29" t="s">
        <v>99</v>
      </c>
      <c r="G3" s="28">
        <v>6.3</v>
      </c>
      <c r="H3" s="28">
        <v>7.69</v>
      </c>
      <c r="I3" s="29" t="s">
        <v>45</v>
      </c>
      <c r="J3" s="61" t="str">
        <f t="shared" si="0"/>
        <v>Mezzi di lunghezza da 6,30 mt. a 7,69 mt._Urbano_Gasolio</v>
      </c>
      <c r="K3" s="62">
        <f t="shared" ref="K3:K65" si="1">+D3</f>
        <v>130000</v>
      </c>
      <c r="L3" s="29" t="s">
        <v>45</v>
      </c>
    </row>
    <row r="4" spans="1:12" ht="15" thickBot="1" x14ac:dyDescent="0.35">
      <c r="A4" s="57" t="s">
        <v>28</v>
      </c>
      <c r="B4" s="58" t="s">
        <v>29</v>
      </c>
      <c r="C4" s="59">
        <v>0.8</v>
      </c>
      <c r="D4" s="60">
        <v>200000</v>
      </c>
      <c r="E4" s="55"/>
      <c r="F4" s="29" t="s">
        <v>99</v>
      </c>
      <c r="G4" s="28">
        <v>7.7</v>
      </c>
      <c r="H4" s="28">
        <v>8.3000000000000007</v>
      </c>
      <c r="I4" s="29" t="s">
        <v>45</v>
      </c>
      <c r="J4" s="61" t="str">
        <f t="shared" si="0"/>
        <v>Mezzi di lunghezza da 7,70 mt. a 8,30 mt. con motore posteriore_Urbano_Gasolio</v>
      </c>
      <c r="K4" s="62">
        <f t="shared" si="1"/>
        <v>200000</v>
      </c>
      <c r="L4" s="29" t="s">
        <v>45</v>
      </c>
    </row>
    <row r="5" spans="1:12" ht="15" thickBot="1" x14ac:dyDescent="0.35">
      <c r="A5" s="57" t="s">
        <v>24</v>
      </c>
      <c r="B5" s="58" t="s">
        <v>25</v>
      </c>
      <c r="C5" s="59">
        <v>0.8</v>
      </c>
      <c r="D5" s="60">
        <v>160000</v>
      </c>
      <c r="E5" s="55"/>
      <c r="F5" s="29" t="s">
        <v>99</v>
      </c>
      <c r="G5" s="28">
        <v>7.7</v>
      </c>
      <c r="H5" s="28">
        <v>8.3000000000000007</v>
      </c>
      <c r="I5" s="29" t="s">
        <v>45</v>
      </c>
      <c r="J5" s="61" t="str">
        <f t="shared" si="0"/>
        <v>Mezzi di lunghezza da 7,70 mt. a 8,30 mt. con motore anteriore_Urbano_Gasolio</v>
      </c>
      <c r="K5" s="62">
        <f t="shared" si="1"/>
        <v>160000</v>
      </c>
      <c r="L5" s="29" t="s">
        <v>45</v>
      </c>
    </row>
    <row r="6" spans="1:12" ht="15" thickBot="1" x14ac:dyDescent="0.35">
      <c r="A6" s="57" t="s">
        <v>106</v>
      </c>
      <c r="B6" s="58" t="s">
        <v>107</v>
      </c>
      <c r="C6" s="59">
        <v>0.8</v>
      </c>
      <c r="D6" s="60">
        <v>240000</v>
      </c>
      <c r="E6" s="55"/>
      <c r="F6" s="29" t="s">
        <v>99</v>
      </c>
      <c r="G6" s="28">
        <v>8.31</v>
      </c>
      <c r="H6" s="28">
        <v>10</v>
      </c>
      <c r="I6" s="29" t="s">
        <v>45</v>
      </c>
      <c r="J6" s="61" t="str">
        <f t="shared" si="0"/>
        <v>Mezzi di lunghezza da 8,31 mt. a 10,00 mt. con motore posteriore_Urbano_Gasolio</v>
      </c>
      <c r="K6" s="62">
        <f t="shared" si="1"/>
        <v>240000</v>
      </c>
      <c r="L6" s="29" t="s">
        <v>45</v>
      </c>
    </row>
    <row r="7" spans="1:12" ht="15" thickBot="1" x14ac:dyDescent="0.35">
      <c r="A7" s="57" t="s">
        <v>108</v>
      </c>
      <c r="B7" s="58" t="s">
        <v>109</v>
      </c>
      <c r="C7" s="59">
        <v>0.8</v>
      </c>
      <c r="D7" s="60">
        <v>180000</v>
      </c>
      <c r="E7" s="55"/>
      <c r="F7" s="29" t="s">
        <v>99</v>
      </c>
      <c r="G7" s="28">
        <v>8.31</v>
      </c>
      <c r="H7" s="28">
        <v>10</v>
      </c>
      <c r="I7" s="29" t="s">
        <v>45</v>
      </c>
      <c r="J7" s="61" t="str">
        <f t="shared" si="0"/>
        <v>Mezzi di lunghezza da 8,31 mt. a 10,00 mt. con motore anteriore_Urbano_Gasolio</v>
      </c>
      <c r="K7" s="62">
        <f t="shared" si="1"/>
        <v>180000</v>
      </c>
      <c r="L7" s="29" t="s">
        <v>45</v>
      </c>
    </row>
    <row r="8" spans="1:12" ht="15" thickBot="1" x14ac:dyDescent="0.35">
      <c r="A8" s="57">
        <v>6</v>
      </c>
      <c r="B8" s="58" t="s">
        <v>30</v>
      </c>
      <c r="C8" s="59">
        <v>0.8</v>
      </c>
      <c r="D8" s="60">
        <v>250000</v>
      </c>
      <c r="E8" s="55"/>
      <c r="F8" s="29" t="s">
        <v>99</v>
      </c>
      <c r="G8" s="28">
        <v>10.01</v>
      </c>
      <c r="H8" s="28">
        <v>11</v>
      </c>
      <c r="I8" s="29" t="s">
        <v>45</v>
      </c>
      <c r="J8" s="61" t="str">
        <f t="shared" si="0"/>
        <v>Mezzi di lunghezza da 10,01 mt. a 11,00 mt. pianale ribassato_Urbano_Gasolio</v>
      </c>
      <c r="K8" s="62">
        <f t="shared" si="1"/>
        <v>250000</v>
      </c>
      <c r="L8" s="29" t="s">
        <v>45</v>
      </c>
    </row>
    <row r="9" spans="1:12" ht="15" thickBot="1" x14ac:dyDescent="0.35">
      <c r="A9" s="57" t="s">
        <v>110</v>
      </c>
      <c r="B9" s="58" t="s">
        <v>111</v>
      </c>
      <c r="C9" s="59">
        <v>0.8</v>
      </c>
      <c r="D9" s="60">
        <v>240000</v>
      </c>
      <c r="E9" s="55"/>
      <c r="F9" s="29" t="s">
        <v>99</v>
      </c>
      <c r="G9" s="28">
        <v>10.01</v>
      </c>
      <c r="H9" s="28">
        <v>11</v>
      </c>
      <c r="I9" s="29" t="s">
        <v>45</v>
      </c>
      <c r="J9" s="61" t="str">
        <f t="shared" si="0"/>
        <v>Mezzi di lunghezza da 10,01 mt. a 11,00 mt. low entry_Urbano_Gasolio</v>
      </c>
      <c r="K9" s="62">
        <f t="shared" si="1"/>
        <v>240000</v>
      </c>
      <c r="L9" s="29" t="s">
        <v>45</v>
      </c>
    </row>
    <row r="10" spans="1:12" ht="15" thickBot="1" x14ac:dyDescent="0.35">
      <c r="A10" s="57">
        <v>7</v>
      </c>
      <c r="B10" s="58" t="s">
        <v>31</v>
      </c>
      <c r="C10" s="59">
        <v>0.8</v>
      </c>
      <c r="D10" s="60">
        <v>280000</v>
      </c>
      <c r="E10" s="55"/>
      <c r="F10" s="29" t="s">
        <v>99</v>
      </c>
      <c r="G10" s="28">
        <v>11.01</v>
      </c>
      <c r="H10" s="28">
        <v>12.6</v>
      </c>
      <c r="I10" s="29" t="s">
        <v>45</v>
      </c>
      <c r="J10" s="61" t="str">
        <f t="shared" si="0"/>
        <v>Mezzi di lunghezza da 11,01 a 12,60 mt. pianale ribassato_Urbano_Gasolio</v>
      </c>
      <c r="K10" s="62">
        <f t="shared" si="1"/>
        <v>280000</v>
      </c>
      <c r="L10" s="29" t="s">
        <v>45</v>
      </c>
    </row>
    <row r="11" spans="1:12" ht="15" thickBot="1" x14ac:dyDescent="0.35">
      <c r="A11" s="57" t="s">
        <v>112</v>
      </c>
      <c r="B11" s="58" t="s">
        <v>113</v>
      </c>
      <c r="C11" s="59">
        <v>0.8</v>
      </c>
      <c r="D11" s="60">
        <v>260000</v>
      </c>
      <c r="E11" s="55"/>
      <c r="F11" s="29" t="s">
        <v>99</v>
      </c>
      <c r="G11" s="28">
        <v>11.01</v>
      </c>
      <c r="H11" s="28">
        <v>12.6</v>
      </c>
      <c r="I11" s="29" t="s">
        <v>45</v>
      </c>
      <c r="J11" s="61" t="str">
        <f t="shared" si="0"/>
        <v>Mezzi di lunghezza da 11,01 a 12,60 mt. low entry_Urbano_Gasolio</v>
      </c>
      <c r="K11" s="62">
        <f t="shared" si="1"/>
        <v>260000</v>
      </c>
      <c r="L11" s="29" t="s">
        <v>45</v>
      </c>
    </row>
    <row r="12" spans="1:12" ht="15" thickBot="1" x14ac:dyDescent="0.35">
      <c r="A12" s="57">
        <v>8</v>
      </c>
      <c r="B12" s="58" t="s">
        <v>21</v>
      </c>
      <c r="C12" s="59">
        <v>0.8</v>
      </c>
      <c r="D12" s="60">
        <v>400000</v>
      </c>
      <c r="E12" s="55"/>
      <c r="F12" s="29" t="s">
        <v>99</v>
      </c>
      <c r="G12" s="28">
        <v>0</v>
      </c>
      <c r="H12" s="28">
        <v>18</v>
      </c>
      <c r="I12" s="29" t="s">
        <v>45</v>
      </c>
      <c r="J12" s="61" t="str">
        <f t="shared" si="0"/>
        <v>Mezzi autosnodati di lunghezza circa 18,00 mt._Urbano_Gasolio</v>
      </c>
      <c r="K12" s="62">
        <f t="shared" si="1"/>
        <v>400000</v>
      </c>
      <c r="L12" s="29" t="s">
        <v>45</v>
      </c>
    </row>
    <row r="13" spans="1:12" ht="15" thickBot="1" x14ac:dyDescent="0.35">
      <c r="A13" s="57" t="s">
        <v>114</v>
      </c>
      <c r="B13" s="63" t="s">
        <v>115</v>
      </c>
      <c r="C13" s="59">
        <v>0.8</v>
      </c>
      <c r="D13" s="60">
        <v>330000</v>
      </c>
      <c r="E13" s="55"/>
      <c r="F13" s="29" t="s">
        <v>99</v>
      </c>
      <c r="G13" s="28">
        <v>0</v>
      </c>
      <c r="H13" s="28">
        <v>6.3</v>
      </c>
      <c r="I13" s="29" t="s">
        <v>176</v>
      </c>
      <c r="J13" s="61" t="str">
        <f t="shared" si="0"/>
        <v>Mezzi elettrici fino a 6,30 mt. pianale interamente ribassato_Urbano_Elettrico</v>
      </c>
      <c r="K13" s="62">
        <f t="shared" si="1"/>
        <v>330000</v>
      </c>
      <c r="L13" s="29" t="s">
        <v>176</v>
      </c>
    </row>
    <row r="14" spans="1:12" ht="15" thickBot="1" x14ac:dyDescent="0.35">
      <c r="A14" s="57" t="s">
        <v>116</v>
      </c>
      <c r="B14" s="63" t="s">
        <v>117</v>
      </c>
      <c r="C14" s="59">
        <v>0.8</v>
      </c>
      <c r="D14" s="60">
        <v>170000</v>
      </c>
      <c r="E14" s="55"/>
      <c r="F14" s="29" t="s">
        <v>99</v>
      </c>
      <c r="G14" s="28">
        <v>0</v>
      </c>
      <c r="H14" s="28">
        <v>6.3</v>
      </c>
      <c r="I14" s="29" t="s">
        <v>176</v>
      </c>
      <c r="J14" s="61" t="str">
        <f t="shared" si="0"/>
        <v>Mezzi elettrici fino a 6,30 mt. _Urbano_Elettrico</v>
      </c>
      <c r="K14" s="62">
        <f t="shared" si="1"/>
        <v>170000</v>
      </c>
      <c r="L14" s="29" t="s">
        <v>176</v>
      </c>
    </row>
    <row r="15" spans="1:12" ht="15" thickBot="1" x14ac:dyDescent="0.35">
      <c r="A15" s="57" t="s">
        <v>118</v>
      </c>
      <c r="B15" s="63" t="s">
        <v>119</v>
      </c>
      <c r="C15" s="59">
        <v>0.8</v>
      </c>
      <c r="D15" s="60">
        <v>260000</v>
      </c>
      <c r="E15" s="55"/>
      <c r="F15" s="29" t="s">
        <v>99</v>
      </c>
      <c r="G15" s="28">
        <v>6.31</v>
      </c>
      <c r="H15" s="28">
        <v>10</v>
      </c>
      <c r="I15" s="29" t="s">
        <v>176</v>
      </c>
      <c r="J15" s="61" t="str">
        <f t="shared" si="0"/>
        <v>Mezzi elettrici da 6,31 m a 10 mt._Urbano_Elettrico</v>
      </c>
      <c r="K15" s="62">
        <f t="shared" si="1"/>
        <v>260000</v>
      </c>
      <c r="L15" s="29" t="s">
        <v>176</v>
      </c>
    </row>
    <row r="16" spans="1:12" ht="15" thickBot="1" x14ac:dyDescent="0.35">
      <c r="A16" s="57" t="s">
        <v>120</v>
      </c>
      <c r="B16" s="63" t="s">
        <v>121</v>
      </c>
      <c r="C16" s="59">
        <v>0.8</v>
      </c>
      <c r="D16" s="60">
        <v>360000</v>
      </c>
      <c r="E16" s="55"/>
      <c r="F16" s="29" t="s">
        <v>99</v>
      </c>
      <c r="G16" s="28">
        <v>6.31</v>
      </c>
      <c r="H16" s="28">
        <v>8.3000000000000007</v>
      </c>
      <c r="I16" s="29" t="s">
        <v>176</v>
      </c>
      <c r="J16" s="61" t="str">
        <f t="shared" si="0"/>
        <v>Mezzi elettrici da 6,31 mt. fino a 8,30 mt. pianale interamente ribassato_Urbano_Elettrico</v>
      </c>
      <c r="K16" s="62">
        <f t="shared" si="1"/>
        <v>360000</v>
      </c>
      <c r="L16" s="29" t="s">
        <v>176</v>
      </c>
    </row>
    <row r="17" spans="1:12" ht="15" thickBot="1" x14ac:dyDescent="0.35">
      <c r="A17" s="57" t="s">
        <v>122</v>
      </c>
      <c r="B17" s="63" t="s">
        <v>123</v>
      </c>
      <c r="C17" s="59">
        <v>0.8</v>
      </c>
      <c r="D17" s="60">
        <v>500000</v>
      </c>
      <c r="E17" s="55"/>
      <c r="F17" s="29" t="s">
        <v>99</v>
      </c>
      <c r="G17" s="28">
        <v>8.31</v>
      </c>
      <c r="H17" s="28">
        <v>10</v>
      </c>
      <c r="I17" s="29" t="s">
        <v>176</v>
      </c>
      <c r="J17" s="61" t="str">
        <f t="shared" si="0"/>
        <v>Mezzi elettrici da 8,31 mt. a 10 mt. pianale interamente ribassato_Urbano_Elettrico</v>
      </c>
      <c r="K17" s="62">
        <f t="shared" si="1"/>
        <v>500000</v>
      </c>
      <c r="L17" s="29" t="s">
        <v>176</v>
      </c>
    </row>
    <row r="18" spans="1:12" ht="15" thickBot="1" x14ac:dyDescent="0.35">
      <c r="A18" s="57" t="s">
        <v>124</v>
      </c>
      <c r="B18" s="63" t="s">
        <v>125</v>
      </c>
      <c r="C18" s="59">
        <v>0.8</v>
      </c>
      <c r="D18" s="60">
        <v>600000</v>
      </c>
      <c r="E18" s="55"/>
      <c r="F18" s="29" t="s">
        <v>99</v>
      </c>
      <c r="G18" s="28">
        <v>10.01</v>
      </c>
      <c r="H18" s="28">
        <v>12</v>
      </c>
      <c r="I18" s="29" t="s">
        <v>176</v>
      </c>
      <c r="J18" s="61" t="str">
        <f t="shared" si="0"/>
        <v>Mezzi elettrici da 10,01 mt. a 12,00 mt._Urbano_Elettrico</v>
      </c>
      <c r="K18" s="62">
        <f t="shared" si="1"/>
        <v>600000</v>
      </c>
      <c r="L18" s="29" t="s">
        <v>176</v>
      </c>
    </row>
    <row r="19" spans="1:12" ht="15" thickBot="1" x14ac:dyDescent="0.35">
      <c r="A19" s="57" t="s">
        <v>126</v>
      </c>
      <c r="B19" s="63" t="s">
        <v>127</v>
      </c>
      <c r="C19" s="59">
        <v>0.8</v>
      </c>
      <c r="D19" s="60">
        <v>670000</v>
      </c>
      <c r="E19" s="55"/>
      <c r="F19" s="29" t="s">
        <v>99</v>
      </c>
      <c r="G19" s="28">
        <v>12.01</v>
      </c>
      <c r="H19" s="28">
        <v>14.5</v>
      </c>
      <c r="I19" s="29" t="s">
        <v>176</v>
      </c>
      <c r="J19" s="61" t="str">
        <f t="shared" si="0"/>
        <v>Mezzi elettrici da 12,01 mt. a 14,50 mt._Urbano_Elettrico</v>
      </c>
      <c r="K19" s="62">
        <f t="shared" si="1"/>
        <v>670000</v>
      </c>
      <c r="L19" s="29" t="s">
        <v>176</v>
      </c>
    </row>
    <row r="20" spans="1:12" ht="15" thickBot="1" x14ac:dyDescent="0.35">
      <c r="A20" s="57" t="s">
        <v>128</v>
      </c>
      <c r="B20" s="63" t="s">
        <v>129</v>
      </c>
      <c r="C20" s="59">
        <v>0.8</v>
      </c>
      <c r="D20" s="60">
        <v>830000</v>
      </c>
      <c r="E20" s="55"/>
      <c r="F20" s="29" t="s">
        <v>99</v>
      </c>
      <c r="G20" s="28">
        <v>13.61</v>
      </c>
      <c r="H20" s="28">
        <v>18</v>
      </c>
      <c r="I20" s="29" t="s">
        <v>176</v>
      </c>
      <c r="J20" s="61" t="str">
        <f t="shared" si="0"/>
        <v>Mezzi elettrici autosnodati da 13,61 m a 18,00 m_Urbano_Elettrico</v>
      </c>
      <c r="K20" s="62">
        <f>+D20</f>
        <v>830000</v>
      </c>
      <c r="L20" s="29" t="s">
        <v>176</v>
      </c>
    </row>
    <row r="21" spans="1:12" ht="15" thickBot="1" x14ac:dyDescent="0.35">
      <c r="A21" s="279" t="s">
        <v>2047</v>
      </c>
      <c r="B21" s="280" t="s">
        <v>2048</v>
      </c>
      <c r="C21" s="59">
        <v>0.8</v>
      </c>
      <c r="D21" s="60">
        <v>750000</v>
      </c>
      <c r="E21" s="55"/>
      <c r="F21" s="29" t="s">
        <v>99</v>
      </c>
      <c r="G21" s="28">
        <v>12.01</v>
      </c>
      <c r="I21" s="29" t="s">
        <v>227</v>
      </c>
      <c r="J21" s="61" t="str">
        <f t="shared" si="0"/>
        <v>Mezzi a idrogeno  da 12,01 mt.  _Urbano_Idrogeno</v>
      </c>
      <c r="K21" s="62">
        <f>+D21</f>
        <v>750000</v>
      </c>
      <c r="L21" s="29" t="s">
        <v>227</v>
      </c>
    </row>
    <row r="22" spans="1:12" ht="15" thickBot="1" x14ac:dyDescent="0.35">
      <c r="A22" s="57" t="s">
        <v>130</v>
      </c>
      <c r="B22" s="64" t="s">
        <v>131</v>
      </c>
      <c r="C22" s="59">
        <v>0.8</v>
      </c>
      <c r="D22" s="60">
        <v>140000</v>
      </c>
      <c r="E22" s="55"/>
      <c r="F22" s="29" t="s">
        <v>99</v>
      </c>
      <c r="G22" s="28">
        <v>0</v>
      </c>
      <c r="H22" s="28">
        <v>6.3</v>
      </c>
      <c r="I22" s="29" t="s">
        <v>177</v>
      </c>
      <c r="J22" s="61" t="str">
        <f t="shared" si="0"/>
        <v>Mezzi ibridi fino a 6,30 mt._Urbano_Ibridi</v>
      </c>
      <c r="K22" s="62">
        <f t="shared" si="1"/>
        <v>140000</v>
      </c>
      <c r="L22" s="29" t="s">
        <v>177</v>
      </c>
    </row>
    <row r="23" spans="1:12" ht="15" thickBot="1" x14ac:dyDescent="0.35">
      <c r="A23" s="57" t="s">
        <v>132</v>
      </c>
      <c r="B23" s="64" t="s">
        <v>133</v>
      </c>
      <c r="C23" s="59">
        <v>0.8</v>
      </c>
      <c r="D23" s="60">
        <v>250000</v>
      </c>
      <c r="E23" s="55"/>
      <c r="F23" s="29" t="s">
        <v>99</v>
      </c>
      <c r="G23" s="28">
        <v>6.31</v>
      </c>
      <c r="H23" s="28">
        <v>10</v>
      </c>
      <c r="I23" s="29" t="s">
        <v>177</v>
      </c>
      <c r="J23" s="61" t="str">
        <f t="shared" si="0"/>
        <v>Mezzi ibridi da 6,31 a 10 mt._Urbano_Ibridi</v>
      </c>
      <c r="K23" s="62">
        <f t="shared" si="1"/>
        <v>250000</v>
      </c>
      <c r="L23" s="29" t="s">
        <v>177</v>
      </c>
    </row>
    <row r="24" spans="1:12" ht="15" thickBot="1" x14ac:dyDescent="0.35">
      <c r="A24" s="57" t="s">
        <v>134</v>
      </c>
      <c r="B24" s="64" t="s">
        <v>135</v>
      </c>
      <c r="C24" s="59">
        <v>0.8</v>
      </c>
      <c r="D24" s="60">
        <v>335000</v>
      </c>
      <c r="E24" s="55"/>
      <c r="F24" s="29" t="s">
        <v>99</v>
      </c>
      <c r="G24" s="28">
        <v>10.01</v>
      </c>
      <c r="H24" s="28">
        <v>13.6</v>
      </c>
      <c r="I24" s="29" t="s">
        <v>177</v>
      </c>
      <c r="J24" s="61" t="str">
        <f t="shared" si="0"/>
        <v>Mezzi ibridi da 10,01 m a 13,60 m_Urbano_Ibridi</v>
      </c>
      <c r="K24" s="62">
        <f t="shared" si="1"/>
        <v>335000</v>
      </c>
      <c r="L24" s="29" t="s">
        <v>177</v>
      </c>
    </row>
    <row r="25" spans="1:12" ht="15" thickBot="1" x14ac:dyDescent="0.35">
      <c r="A25" s="57" t="s">
        <v>136</v>
      </c>
      <c r="B25" s="64" t="s">
        <v>137</v>
      </c>
      <c r="C25" s="59">
        <v>0.8</v>
      </c>
      <c r="D25" s="60">
        <v>520000</v>
      </c>
      <c r="E25" s="55"/>
      <c r="F25" s="29" t="s">
        <v>99</v>
      </c>
      <c r="G25" s="28">
        <v>13.61</v>
      </c>
      <c r="H25" s="28">
        <v>18</v>
      </c>
      <c r="I25" s="29" t="s">
        <v>177</v>
      </c>
      <c r="J25" s="61" t="str">
        <f t="shared" si="0"/>
        <v>Mezzi ibridi autosnodati da 13,61 a 18,00 m_Urbano_Ibridi</v>
      </c>
      <c r="K25" s="62">
        <f t="shared" si="1"/>
        <v>520000</v>
      </c>
      <c r="L25" s="29" t="s">
        <v>177</v>
      </c>
    </row>
    <row r="26" spans="1:12" ht="29.4" thickBot="1" x14ac:dyDescent="0.35">
      <c r="A26" s="57">
        <v>12</v>
      </c>
      <c r="B26" s="65" t="s">
        <v>138</v>
      </c>
      <c r="C26" s="59">
        <v>0.8</v>
      </c>
      <c r="D26" s="60">
        <v>150000</v>
      </c>
      <c r="E26" s="55"/>
      <c r="F26" s="29" t="s">
        <v>99</v>
      </c>
      <c r="G26" s="28">
        <v>6.3</v>
      </c>
      <c r="H26" s="28">
        <v>7.69</v>
      </c>
      <c r="I26" s="29" t="s">
        <v>46</v>
      </c>
      <c r="J26" s="61" t="str">
        <f t="shared" si="0"/>
        <v>Mezzi di lunghezza da 6,30 mt. a 7,69 mt.  alimentazione a metano con motore anteriore_Urbano_Metano</v>
      </c>
      <c r="K26" s="62">
        <f t="shared" si="1"/>
        <v>150000</v>
      </c>
      <c r="L26" s="29" t="s">
        <v>46</v>
      </c>
    </row>
    <row r="27" spans="1:12" ht="29.4" thickBot="1" x14ac:dyDescent="0.35">
      <c r="A27" s="57" t="s">
        <v>34</v>
      </c>
      <c r="B27" s="65" t="s">
        <v>35</v>
      </c>
      <c r="C27" s="59">
        <v>0.8</v>
      </c>
      <c r="D27" s="60">
        <v>220000</v>
      </c>
      <c r="E27" s="55"/>
      <c r="F27" s="29" t="s">
        <v>99</v>
      </c>
      <c r="G27" s="28">
        <v>7.7</v>
      </c>
      <c r="H27" s="28">
        <v>8.3000000000000007</v>
      </c>
      <c r="I27" s="29" t="s">
        <v>46</v>
      </c>
      <c r="J27" s="61" t="str">
        <f t="shared" si="0"/>
        <v>Mezzi di lunghezza da 7,70 mt. a 8,30 mt. alimentazione a metano con motore posteriore_Urbano_Metano</v>
      </c>
      <c r="K27" s="62">
        <f t="shared" si="1"/>
        <v>220000</v>
      </c>
      <c r="L27" s="29" t="s">
        <v>46</v>
      </c>
    </row>
    <row r="28" spans="1:12" ht="29.4" thickBot="1" x14ac:dyDescent="0.35">
      <c r="A28" s="57" t="s">
        <v>32</v>
      </c>
      <c r="B28" s="65" t="s">
        <v>33</v>
      </c>
      <c r="C28" s="59">
        <v>0.8</v>
      </c>
      <c r="D28" s="60">
        <v>180000</v>
      </c>
      <c r="E28" s="55"/>
      <c r="F28" s="29" t="s">
        <v>99</v>
      </c>
      <c r="G28" s="28">
        <v>7.7</v>
      </c>
      <c r="H28" s="28">
        <v>8.3000000000000007</v>
      </c>
      <c r="I28" s="29" t="s">
        <v>46</v>
      </c>
      <c r="J28" s="61" t="str">
        <f t="shared" si="0"/>
        <v>Mezzi di lunghezza da 7,70 mt. a 8,30 mt. alimentazione a metano con motore anteriore_Urbano_Metano</v>
      </c>
      <c r="K28" s="62">
        <f t="shared" si="1"/>
        <v>180000</v>
      </c>
      <c r="L28" s="29" t="s">
        <v>46</v>
      </c>
    </row>
    <row r="29" spans="1:12" ht="29.4" thickBot="1" x14ac:dyDescent="0.35">
      <c r="A29" s="57">
        <v>14</v>
      </c>
      <c r="B29" s="65" t="s">
        <v>139</v>
      </c>
      <c r="C29" s="59">
        <v>0.8</v>
      </c>
      <c r="D29" s="60">
        <v>190000</v>
      </c>
      <c r="E29" s="55"/>
      <c r="F29" s="29" t="s">
        <v>99</v>
      </c>
      <c r="G29" s="28">
        <v>8.31</v>
      </c>
      <c r="H29" s="28">
        <v>10</v>
      </c>
      <c r="I29" s="29" t="s">
        <v>46</v>
      </c>
      <c r="J29" s="61" t="str">
        <f t="shared" si="0"/>
        <v>Mezzi di lunghezza da 8,31 mt a 10,00 mt. alimentazione a metano con motore anteriore_Urbano_Metano</v>
      </c>
      <c r="K29" s="62">
        <f t="shared" si="1"/>
        <v>190000</v>
      </c>
      <c r="L29" s="29" t="s">
        <v>46</v>
      </c>
    </row>
    <row r="30" spans="1:12" ht="29.4" thickBot="1" x14ac:dyDescent="0.35">
      <c r="A30" s="57" t="s">
        <v>140</v>
      </c>
      <c r="B30" s="65" t="s">
        <v>141</v>
      </c>
      <c r="C30" s="59">
        <v>0.8</v>
      </c>
      <c r="D30" s="60">
        <v>250000</v>
      </c>
      <c r="E30" s="55"/>
      <c r="F30" s="29" t="s">
        <v>99</v>
      </c>
      <c r="G30" s="28">
        <v>8.31</v>
      </c>
      <c r="H30" s="28">
        <v>10</v>
      </c>
      <c r="I30" s="29" t="s">
        <v>46</v>
      </c>
      <c r="J30" s="61" t="str">
        <f t="shared" si="0"/>
        <v>Mezzi di lunghezza da 8,31 mt a 10,00 mt. alimentazione a metano con motore posteriore_Urbano_Metano</v>
      </c>
      <c r="K30" s="62">
        <f t="shared" si="1"/>
        <v>250000</v>
      </c>
      <c r="L30" s="29" t="s">
        <v>46</v>
      </c>
    </row>
    <row r="31" spans="1:12" ht="29.4" thickBot="1" x14ac:dyDescent="0.35">
      <c r="A31" s="57">
        <v>15</v>
      </c>
      <c r="B31" s="65" t="s">
        <v>142</v>
      </c>
      <c r="C31" s="59">
        <v>0.8</v>
      </c>
      <c r="D31" s="60">
        <v>270000</v>
      </c>
      <c r="E31" s="55"/>
      <c r="F31" s="29" t="s">
        <v>99</v>
      </c>
      <c r="G31" s="28">
        <v>10.01</v>
      </c>
      <c r="H31" s="28">
        <v>18</v>
      </c>
      <c r="I31" s="29" t="s">
        <v>46</v>
      </c>
      <c r="J31" s="61" t="str">
        <f t="shared" si="0"/>
        <v>Mezzi di lunghezza da 10,01 mt. a 11,00 mt.   alimentazione a metano pianale ribassato _Urbano_Metano</v>
      </c>
      <c r="K31" s="62">
        <f t="shared" si="1"/>
        <v>270000</v>
      </c>
      <c r="L31" s="29" t="s">
        <v>46</v>
      </c>
    </row>
    <row r="32" spans="1:12" ht="29.4" thickBot="1" x14ac:dyDescent="0.35">
      <c r="A32" s="57">
        <v>16</v>
      </c>
      <c r="B32" s="65" t="s">
        <v>143</v>
      </c>
      <c r="C32" s="59">
        <v>0.8</v>
      </c>
      <c r="D32" s="60">
        <v>300000</v>
      </c>
      <c r="E32" s="55"/>
      <c r="F32" s="29" t="s">
        <v>99</v>
      </c>
      <c r="G32" s="28">
        <v>11.01</v>
      </c>
      <c r="H32" s="28">
        <v>12</v>
      </c>
      <c r="I32" s="29" t="s">
        <v>46</v>
      </c>
      <c r="J32" s="61" t="str">
        <f t="shared" si="0"/>
        <v>Mezzi di lunghezza da 11,01 mt. a 12,00 mt. alimentazione a metano pianale ribassato_Urbano_Metano</v>
      </c>
      <c r="K32" s="62">
        <f t="shared" si="1"/>
        <v>300000</v>
      </c>
      <c r="L32" s="29" t="s">
        <v>46</v>
      </c>
    </row>
    <row r="33" spans="1:12" ht="29.4" thickBot="1" x14ac:dyDescent="0.35">
      <c r="A33" s="57" t="s">
        <v>144</v>
      </c>
      <c r="B33" s="65" t="s">
        <v>145</v>
      </c>
      <c r="C33" s="59">
        <v>0.8</v>
      </c>
      <c r="D33" s="60">
        <v>320000</v>
      </c>
      <c r="E33" s="55"/>
      <c r="F33" s="29" t="s">
        <v>99</v>
      </c>
      <c r="G33" s="28">
        <v>12.01</v>
      </c>
      <c r="H33" s="28">
        <v>12.6</v>
      </c>
      <c r="I33" s="29" t="s">
        <v>46</v>
      </c>
      <c r="J33" s="61" t="str">
        <f t="shared" si="0"/>
        <v>Mezzi di lunghezza da 12,01 a 12,60 mt. alimentazione a metano pianale ribassato_Urbano_Metano</v>
      </c>
      <c r="K33" s="62">
        <f t="shared" si="1"/>
        <v>320000</v>
      </c>
      <c r="L33" s="29" t="s">
        <v>46</v>
      </c>
    </row>
    <row r="34" spans="1:12" ht="29.4" thickBot="1" x14ac:dyDescent="0.35">
      <c r="A34" s="57" t="s">
        <v>146</v>
      </c>
      <c r="B34" s="65" t="s">
        <v>147</v>
      </c>
      <c r="C34" s="59">
        <v>0.8</v>
      </c>
      <c r="D34" s="60">
        <v>340000</v>
      </c>
      <c r="E34" s="55"/>
      <c r="F34" s="29" t="s">
        <v>99</v>
      </c>
      <c r="G34" s="28">
        <v>12.61</v>
      </c>
      <c r="H34" s="28">
        <v>14</v>
      </c>
      <c r="I34" s="29" t="s">
        <v>46</v>
      </c>
      <c r="J34" s="61" t="str">
        <f t="shared" si="0"/>
        <v>Mezzi di lunghezza da 12,61 a 14,00 mt. alimentazione a metano pianale ribassato (3 assi)_Urbano_Metano</v>
      </c>
      <c r="K34" s="62">
        <f t="shared" si="1"/>
        <v>340000</v>
      </c>
      <c r="L34" s="29" t="s">
        <v>46</v>
      </c>
    </row>
    <row r="35" spans="1:12" ht="15" thickBot="1" x14ac:dyDescent="0.35">
      <c r="A35" s="57">
        <v>17</v>
      </c>
      <c r="B35" s="65" t="s">
        <v>148</v>
      </c>
      <c r="C35" s="59">
        <v>0.8</v>
      </c>
      <c r="D35" s="60">
        <v>430000</v>
      </c>
      <c r="E35" s="55"/>
      <c r="F35" s="29" t="s">
        <v>99</v>
      </c>
      <c r="G35" s="28">
        <v>0</v>
      </c>
      <c r="H35" s="28">
        <v>18</v>
      </c>
      <c r="I35" s="29" t="s">
        <v>46</v>
      </c>
      <c r="J35" s="61" t="str">
        <f t="shared" si="0"/>
        <v>Mezzi autosnodati di lunghezza circa 18,00 mt. alimentazione a metano_Urbano_Metano</v>
      </c>
      <c r="K35" s="62">
        <f t="shared" si="1"/>
        <v>430000</v>
      </c>
      <c r="L35" s="29" t="s">
        <v>46</v>
      </c>
    </row>
    <row r="36" spans="1:12" ht="15" thickBot="1" x14ac:dyDescent="0.35">
      <c r="A36" s="57">
        <v>18</v>
      </c>
      <c r="B36" s="66" t="s">
        <v>22</v>
      </c>
      <c r="C36" s="59">
        <v>0.8</v>
      </c>
      <c r="D36" s="60">
        <v>600000</v>
      </c>
      <c r="E36" s="55"/>
      <c r="F36" s="29" t="s">
        <v>99</v>
      </c>
      <c r="G36" s="28">
        <v>0</v>
      </c>
      <c r="H36" s="28">
        <v>12</v>
      </c>
      <c r="I36" s="29" t="s">
        <v>178</v>
      </c>
      <c r="J36" s="61" t="str">
        <f t="shared" si="0"/>
        <v>Filobus di lunghezza circa 12 mt_Urbano_Filobus</v>
      </c>
      <c r="K36" s="62">
        <f t="shared" si="1"/>
        <v>600000</v>
      </c>
      <c r="L36" s="29" t="s">
        <v>178</v>
      </c>
    </row>
    <row r="37" spans="1:12" ht="15" thickBot="1" x14ac:dyDescent="0.35">
      <c r="A37" s="57">
        <v>19</v>
      </c>
      <c r="B37" s="66" t="s">
        <v>23</v>
      </c>
      <c r="C37" s="59">
        <v>0.8</v>
      </c>
      <c r="D37" s="60">
        <v>800000</v>
      </c>
      <c r="E37" s="55"/>
      <c r="F37" s="29" t="s">
        <v>99</v>
      </c>
      <c r="G37" s="28">
        <v>0</v>
      </c>
      <c r="H37" s="28">
        <v>18</v>
      </c>
      <c r="I37" s="29" t="s">
        <v>178</v>
      </c>
      <c r="J37" s="61" t="str">
        <f t="shared" si="0"/>
        <v>Filobus autosnodati di lunghezza circa 18 mt_Urbano_Filobus</v>
      </c>
      <c r="K37" s="62">
        <f t="shared" si="1"/>
        <v>800000</v>
      </c>
      <c r="L37" s="29" t="s">
        <v>178</v>
      </c>
    </row>
    <row r="38" spans="1:12" ht="15" thickBot="1" x14ac:dyDescent="0.35">
      <c r="A38" s="67">
        <v>20</v>
      </c>
      <c r="B38" s="68" t="s">
        <v>149</v>
      </c>
      <c r="C38" s="59">
        <v>0.8</v>
      </c>
      <c r="D38" s="69">
        <v>130000</v>
      </c>
      <c r="E38" s="37"/>
      <c r="F38" s="38" t="s">
        <v>175</v>
      </c>
      <c r="G38" s="28">
        <v>6.3</v>
      </c>
      <c r="H38" s="28">
        <v>8</v>
      </c>
      <c r="I38" s="29" t="s">
        <v>45</v>
      </c>
      <c r="J38" s="61" t="str">
        <f t="shared" si="0"/>
        <v>Mezzi di lunghezza da 6,30 mt. a 8,00 mt. con motore anteriore_Interurbani_Gasolio</v>
      </c>
      <c r="K38" s="62">
        <f t="shared" si="1"/>
        <v>130000</v>
      </c>
      <c r="L38" s="29" t="s">
        <v>45</v>
      </c>
    </row>
    <row r="39" spans="1:12" ht="15" thickBot="1" x14ac:dyDescent="0.35">
      <c r="A39" s="67">
        <v>21</v>
      </c>
      <c r="B39" s="68" t="s">
        <v>150</v>
      </c>
      <c r="C39" s="59">
        <v>0.8</v>
      </c>
      <c r="D39" s="69">
        <v>150000</v>
      </c>
      <c r="E39" s="37"/>
      <c r="F39" s="38" t="s">
        <v>175</v>
      </c>
      <c r="G39" s="28">
        <v>8.01</v>
      </c>
      <c r="H39" s="28">
        <v>9</v>
      </c>
      <c r="I39" s="29" t="s">
        <v>45</v>
      </c>
      <c r="J39" s="61" t="str">
        <f t="shared" si="0"/>
        <v>Mezzi di lunghezza da 8,01 mt. a 9,00 mt. con motore anteriore_Interurbani_Gasolio</v>
      </c>
      <c r="K39" s="62">
        <f t="shared" si="1"/>
        <v>150000</v>
      </c>
      <c r="L39" s="29" t="s">
        <v>45</v>
      </c>
    </row>
    <row r="40" spans="1:12" ht="15" thickBot="1" x14ac:dyDescent="0.35">
      <c r="A40" s="67">
        <v>22</v>
      </c>
      <c r="B40" s="68" t="s">
        <v>151</v>
      </c>
      <c r="C40" s="59">
        <v>0.8</v>
      </c>
      <c r="D40" s="69">
        <v>165000</v>
      </c>
      <c r="E40" s="37"/>
      <c r="F40" s="38" t="s">
        <v>175</v>
      </c>
      <c r="G40" s="28">
        <v>9.01</v>
      </c>
      <c r="H40" s="28">
        <v>10</v>
      </c>
      <c r="I40" s="29" t="s">
        <v>45</v>
      </c>
      <c r="J40" s="61" t="str">
        <f t="shared" si="0"/>
        <v>Mezzi di lunghezza da 9,01 mt. a 10,00 mt. con motore anteriore_Interurbani_Gasolio</v>
      </c>
      <c r="K40" s="62">
        <f t="shared" si="1"/>
        <v>165000</v>
      </c>
      <c r="L40" s="29" t="s">
        <v>45</v>
      </c>
    </row>
    <row r="41" spans="1:12" ht="15" thickBot="1" x14ac:dyDescent="0.35">
      <c r="A41" s="67" t="s">
        <v>2049</v>
      </c>
      <c r="B41" s="281" t="s">
        <v>2051</v>
      </c>
      <c r="C41" s="59">
        <v>0.8</v>
      </c>
      <c r="D41" s="69">
        <v>140000</v>
      </c>
      <c r="E41" s="37"/>
      <c r="F41" s="38" t="s">
        <v>175</v>
      </c>
      <c r="G41" s="28">
        <v>6.3</v>
      </c>
      <c r="H41" s="28">
        <v>8</v>
      </c>
      <c r="I41" s="29" t="s">
        <v>45</v>
      </c>
      <c r="J41" s="61" t="str">
        <f t="shared" si="0"/>
        <v>Mezzi di lunghezza da 6,30 mt. a 8,00 mt. con motore posteriore_Interurbani_Gasolio</v>
      </c>
      <c r="K41" s="62"/>
      <c r="L41" s="29" t="s">
        <v>45</v>
      </c>
    </row>
    <row r="42" spans="1:12" ht="15" thickBot="1" x14ac:dyDescent="0.35">
      <c r="A42" s="67" t="s">
        <v>2050</v>
      </c>
      <c r="B42" s="281" t="s">
        <v>2052</v>
      </c>
      <c r="C42" s="59">
        <v>0.8</v>
      </c>
      <c r="D42" s="69">
        <v>160000</v>
      </c>
      <c r="E42" s="37"/>
      <c r="F42" s="38" t="s">
        <v>175</v>
      </c>
      <c r="G42" s="28">
        <v>8.01</v>
      </c>
      <c r="H42" s="28">
        <v>9</v>
      </c>
      <c r="I42" s="29" t="s">
        <v>45</v>
      </c>
      <c r="J42" s="61" t="str">
        <f t="shared" si="0"/>
        <v>Mezzi di lunghezza da 8,01 mt. a 9,00 mt. con motore posteriore_Interurbani_Gasolio</v>
      </c>
      <c r="K42" s="62"/>
      <c r="L42" s="29" t="s">
        <v>45</v>
      </c>
    </row>
    <row r="43" spans="1:12" ht="15" thickBot="1" x14ac:dyDescent="0.35">
      <c r="A43" s="67" t="s">
        <v>156</v>
      </c>
      <c r="B43" s="281" t="s">
        <v>2053</v>
      </c>
      <c r="C43" s="59">
        <v>0.8</v>
      </c>
      <c r="D43" s="69">
        <v>170000</v>
      </c>
      <c r="E43" s="37"/>
      <c r="F43" s="38" t="s">
        <v>175</v>
      </c>
      <c r="G43" s="28">
        <v>9.01</v>
      </c>
      <c r="H43" s="28">
        <v>10</v>
      </c>
      <c r="I43" s="29" t="s">
        <v>45</v>
      </c>
      <c r="J43" s="61" t="str">
        <f t="shared" si="0"/>
        <v>Mezzi di lunghezza da 9,01 mt. a 10,00 mt. con motore posteriore_Interurbani_Gasolio</v>
      </c>
      <c r="K43" s="62"/>
      <c r="L43" s="29" t="s">
        <v>45</v>
      </c>
    </row>
    <row r="44" spans="1:12" ht="15" thickBot="1" x14ac:dyDescent="0.35">
      <c r="A44" s="67" t="s">
        <v>152</v>
      </c>
      <c r="B44" s="68" t="s">
        <v>153</v>
      </c>
      <c r="C44" s="59">
        <v>0.8</v>
      </c>
      <c r="D44" s="69">
        <v>150000</v>
      </c>
      <c r="E44" s="37"/>
      <c r="F44" s="38" t="s">
        <v>175</v>
      </c>
      <c r="G44" s="28">
        <v>6.3</v>
      </c>
      <c r="H44" s="28">
        <v>8</v>
      </c>
      <c r="I44" s="29" t="s">
        <v>45</v>
      </c>
      <c r="J44" s="61" t="str">
        <f t="shared" si="0"/>
        <v>Mezzi di lunghezza da 6,30 mt. a 8,00 mt. con motore posteriore, low entry_Interurbani_Gasolio</v>
      </c>
      <c r="K44" s="62">
        <f t="shared" si="1"/>
        <v>150000</v>
      </c>
      <c r="L44" s="29" t="s">
        <v>45</v>
      </c>
    </row>
    <row r="45" spans="1:12" ht="15" thickBot="1" x14ac:dyDescent="0.35">
      <c r="A45" s="67" t="s">
        <v>154</v>
      </c>
      <c r="B45" s="68" t="s">
        <v>155</v>
      </c>
      <c r="C45" s="59">
        <v>0.8</v>
      </c>
      <c r="D45" s="69">
        <v>170000</v>
      </c>
      <c r="E45" s="38"/>
      <c r="F45" s="38" t="s">
        <v>175</v>
      </c>
      <c r="G45" s="28">
        <v>8.01</v>
      </c>
      <c r="H45" s="28">
        <v>9</v>
      </c>
      <c r="I45" s="29" t="s">
        <v>45</v>
      </c>
      <c r="J45" s="61" t="str">
        <f t="shared" si="0"/>
        <v>Mezzi di lunghezza da 8,01 mt. a 9,00 mt. con motore posteriore, low entry_Interurbani_Gasolio</v>
      </c>
      <c r="K45" s="62">
        <f t="shared" si="1"/>
        <v>170000</v>
      </c>
      <c r="L45" s="29" t="s">
        <v>45</v>
      </c>
    </row>
    <row r="46" spans="1:12" ht="15" thickBot="1" x14ac:dyDescent="0.35">
      <c r="A46" s="67" t="s">
        <v>156</v>
      </c>
      <c r="B46" s="68" t="s">
        <v>157</v>
      </c>
      <c r="C46" s="59">
        <v>0.8</v>
      </c>
      <c r="D46" s="69">
        <v>180000</v>
      </c>
      <c r="E46" s="38"/>
      <c r="F46" s="38" t="s">
        <v>175</v>
      </c>
      <c r="G46" s="28">
        <v>9.01</v>
      </c>
      <c r="H46" s="28">
        <v>10</v>
      </c>
      <c r="I46" s="29" t="s">
        <v>45</v>
      </c>
      <c r="J46" s="61" t="str">
        <f t="shared" si="0"/>
        <v>Mezzi di lunghezza da 9,01 mt. a 10,00 mt. con motore posteriore, low entry_Interurbani_Gasolio</v>
      </c>
      <c r="K46" s="62">
        <f t="shared" si="1"/>
        <v>180000</v>
      </c>
      <c r="L46" s="29" t="s">
        <v>45</v>
      </c>
    </row>
    <row r="47" spans="1:12" ht="15" thickBot="1" x14ac:dyDescent="0.35">
      <c r="A47" s="67">
        <v>23</v>
      </c>
      <c r="B47" s="68" t="s">
        <v>18</v>
      </c>
      <c r="C47" s="59">
        <v>0.8</v>
      </c>
      <c r="D47" s="69">
        <v>240000</v>
      </c>
      <c r="E47" s="38"/>
      <c r="F47" s="38" t="s">
        <v>175</v>
      </c>
      <c r="G47" s="28">
        <v>10.01</v>
      </c>
      <c r="H47" s="28">
        <v>11</v>
      </c>
      <c r="I47" s="29" t="s">
        <v>45</v>
      </c>
      <c r="J47" s="61" t="str">
        <f t="shared" si="0"/>
        <v>Mezzi di lunghezza da 10,01 mt. a 11,00 mt._Interurbani_Gasolio</v>
      </c>
      <c r="K47" s="62">
        <f t="shared" si="1"/>
        <v>240000</v>
      </c>
      <c r="L47" s="29" t="s">
        <v>45</v>
      </c>
    </row>
    <row r="48" spans="1:12" ht="15" thickBot="1" x14ac:dyDescent="0.35">
      <c r="A48" s="67" t="s">
        <v>158</v>
      </c>
      <c r="B48" s="68" t="s">
        <v>30</v>
      </c>
      <c r="C48" s="59">
        <v>0.8</v>
      </c>
      <c r="D48" s="69">
        <v>260000</v>
      </c>
      <c r="E48" s="38"/>
      <c r="F48" s="38" t="s">
        <v>175</v>
      </c>
      <c r="G48" s="28">
        <v>10.01</v>
      </c>
      <c r="H48" s="28">
        <v>11</v>
      </c>
      <c r="I48" s="29" t="s">
        <v>45</v>
      </c>
      <c r="J48" s="61" t="str">
        <f t="shared" si="0"/>
        <v>Mezzi di lunghezza da 10,01 mt. a 11,00 mt. pianale ribassato_Interurbani_Gasolio</v>
      </c>
      <c r="K48" s="62">
        <f t="shared" si="1"/>
        <v>260000</v>
      </c>
      <c r="L48" s="29" t="s">
        <v>45</v>
      </c>
    </row>
    <row r="49" spans="1:12" ht="15" thickBot="1" x14ac:dyDescent="0.35">
      <c r="A49" s="67">
        <v>24</v>
      </c>
      <c r="B49" s="68" t="s">
        <v>19</v>
      </c>
      <c r="C49" s="59">
        <v>0.8</v>
      </c>
      <c r="D49" s="69">
        <v>265000</v>
      </c>
      <c r="E49" s="38"/>
      <c r="F49" s="38" t="s">
        <v>175</v>
      </c>
      <c r="G49" s="28">
        <v>11.01</v>
      </c>
      <c r="H49" s="28">
        <v>12.3</v>
      </c>
      <c r="I49" s="29" t="s">
        <v>45</v>
      </c>
      <c r="J49" s="61" t="str">
        <f t="shared" si="0"/>
        <v>Mezzi di lunghezza da 11,01 mt. a 12,30 mt._Interurbani_Gasolio</v>
      </c>
      <c r="K49" s="62">
        <f t="shared" si="1"/>
        <v>265000</v>
      </c>
      <c r="L49" s="29" t="s">
        <v>45</v>
      </c>
    </row>
    <row r="50" spans="1:12" ht="15" thickBot="1" x14ac:dyDescent="0.35">
      <c r="A50" s="67" t="s">
        <v>159</v>
      </c>
      <c r="B50" s="68" t="s">
        <v>160</v>
      </c>
      <c r="C50" s="59">
        <v>0.8</v>
      </c>
      <c r="D50" s="69">
        <v>275000</v>
      </c>
      <c r="E50" s="38"/>
      <c r="F50" s="38" t="s">
        <v>175</v>
      </c>
      <c r="G50" s="28">
        <v>11.01</v>
      </c>
      <c r="H50" s="28">
        <v>12.3</v>
      </c>
      <c r="I50" s="29" t="s">
        <v>45</v>
      </c>
      <c r="J50" s="61" t="str">
        <f t="shared" si="0"/>
        <v>Mezzi di lunghezza da 11,01 mt. a 12,30 mt. pianale ribassato_Interurbani_Gasolio</v>
      </c>
      <c r="K50" s="62">
        <f t="shared" si="1"/>
        <v>275000</v>
      </c>
      <c r="L50" s="29" t="s">
        <v>45</v>
      </c>
    </row>
    <row r="51" spans="1:12" ht="15" thickBot="1" x14ac:dyDescent="0.35">
      <c r="A51" s="67">
        <v>25</v>
      </c>
      <c r="B51" s="68" t="s">
        <v>15</v>
      </c>
      <c r="C51" s="59">
        <v>0.8</v>
      </c>
      <c r="D51" s="69">
        <v>280000</v>
      </c>
      <c r="E51" s="38"/>
      <c r="F51" s="38" t="s">
        <v>175</v>
      </c>
      <c r="G51" s="28">
        <v>12.31</v>
      </c>
      <c r="H51" s="28">
        <v>14</v>
      </c>
      <c r="I51" s="29" t="s">
        <v>45</v>
      </c>
      <c r="J51" s="61" t="str">
        <f t="shared" si="0"/>
        <v>Mezzi di lunghezza da 12,31 mt. a 14,00 mt. (2 assi)_Interurbani_Gasolio</v>
      </c>
      <c r="K51" s="62">
        <f t="shared" si="1"/>
        <v>280000</v>
      </c>
      <c r="L51" s="29" t="s">
        <v>45</v>
      </c>
    </row>
    <row r="52" spans="1:12" ht="15" thickBot="1" x14ac:dyDescent="0.35">
      <c r="A52" s="67" t="s">
        <v>161</v>
      </c>
      <c r="B52" s="68" t="s">
        <v>162</v>
      </c>
      <c r="C52" s="59">
        <v>0.8</v>
      </c>
      <c r="D52" s="69">
        <v>290000</v>
      </c>
      <c r="E52" s="38"/>
      <c r="F52" s="38" t="s">
        <v>175</v>
      </c>
      <c r="G52" s="28">
        <v>12.31</v>
      </c>
      <c r="H52" s="28">
        <v>14</v>
      </c>
      <c r="I52" s="29" t="s">
        <v>45</v>
      </c>
      <c r="J52" s="61" t="str">
        <f t="shared" si="0"/>
        <v>Mezzi di lunghezza da 12,31 mt. a 14,00 mt. (2 assi) pianale ribassato_Interurbani_Gasolio</v>
      </c>
      <c r="K52" s="62">
        <f t="shared" si="1"/>
        <v>290000</v>
      </c>
      <c r="L52" s="29" t="s">
        <v>45</v>
      </c>
    </row>
    <row r="53" spans="1:12" ht="15" thickBot="1" x14ac:dyDescent="0.35">
      <c r="A53" s="67">
        <v>26</v>
      </c>
      <c r="B53" s="68" t="s">
        <v>16</v>
      </c>
      <c r="C53" s="59">
        <v>0.8</v>
      </c>
      <c r="D53" s="69">
        <v>310000</v>
      </c>
      <c r="E53" s="38"/>
      <c r="F53" s="38" t="s">
        <v>175</v>
      </c>
      <c r="G53" s="28">
        <v>12.31</v>
      </c>
      <c r="H53" s="28">
        <v>14</v>
      </c>
      <c r="I53" s="29" t="s">
        <v>45</v>
      </c>
      <c r="J53" s="61" t="str">
        <f t="shared" si="0"/>
        <v>Mezzi di lunghezza da 12,31 mt. a 14,00 mt. (3 assi)_Interurbani_Gasolio</v>
      </c>
      <c r="K53" s="62">
        <f t="shared" si="1"/>
        <v>310000</v>
      </c>
      <c r="L53" s="29" t="s">
        <v>45</v>
      </c>
    </row>
    <row r="54" spans="1:12" ht="15" thickBot="1" x14ac:dyDescent="0.35">
      <c r="A54" s="67" t="s">
        <v>163</v>
      </c>
      <c r="B54" s="68" t="s">
        <v>164</v>
      </c>
      <c r="C54" s="59">
        <v>0.8</v>
      </c>
      <c r="D54" s="69">
        <v>320000</v>
      </c>
      <c r="E54" s="38"/>
      <c r="F54" s="38" t="s">
        <v>175</v>
      </c>
      <c r="G54" s="28">
        <v>12.31</v>
      </c>
      <c r="H54" s="28">
        <v>14</v>
      </c>
      <c r="I54" s="29" t="s">
        <v>45</v>
      </c>
      <c r="J54" s="61" t="str">
        <f t="shared" si="0"/>
        <v>Mezzi di lunghezza da 12,31 mt. a 14,00 mt. (3 assi) pianale ribassato_Interurbani_Gasolio</v>
      </c>
      <c r="K54" s="62">
        <f t="shared" si="1"/>
        <v>320000</v>
      </c>
      <c r="L54" s="29" t="s">
        <v>45</v>
      </c>
    </row>
    <row r="55" spans="1:12" ht="15" thickBot="1" x14ac:dyDescent="0.35">
      <c r="A55" s="67">
        <v>27</v>
      </c>
      <c r="B55" s="68" t="s">
        <v>20</v>
      </c>
      <c r="C55" s="59">
        <v>0.8</v>
      </c>
      <c r="D55" s="69">
        <v>315000</v>
      </c>
      <c r="E55" s="38"/>
      <c r="F55" s="38" t="s">
        <v>175</v>
      </c>
      <c r="G55" s="28">
        <v>14.01</v>
      </c>
      <c r="H55" s="28">
        <v>15</v>
      </c>
      <c r="I55" s="29" t="s">
        <v>45</v>
      </c>
      <c r="J55" s="61" t="str">
        <f t="shared" si="0"/>
        <v>Mezzi di lunghezza da 14,01 mt. a 15,00 mt._Interurbani_Gasolio</v>
      </c>
      <c r="K55" s="62">
        <f t="shared" si="1"/>
        <v>315000</v>
      </c>
      <c r="L55" s="29" t="s">
        <v>45</v>
      </c>
    </row>
    <row r="56" spans="1:12" ht="15" thickBot="1" x14ac:dyDescent="0.35">
      <c r="A56" s="67" t="s">
        <v>165</v>
      </c>
      <c r="B56" s="68" t="s">
        <v>166</v>
      </c>
      <c r="C56" s="59">
        <v>0.8</v>
      </c>
      <c r="D56" s="69">
        <v>325000</v>
      </c>
      <c r="E56" s="38"/>
      <c r="F56" s="38" t="s">
        <v>175</v>
      </c>
      <c r="G56" s="28">
        <v>14.01</v>
      </c>
      <c r="H56" s="28">
        <v>15</v>
      </c>
      <c r="I56" s="29" t="s">
        <v>45</v>
      </c>
      <c r="J56" s="61" t="str">
        <f t="shared" si="0"/>
        <v>Mezzi di lunghezza da 14,01 mt. a 15,00 mt. pianale ribassato_Interurbani_Gasolio</v>
      </c>
      <c r="K56" s="62">
        <f t="shared" si="1"/>
        <v>325000</v>
      </c>
      <c r="L56" s="29" t="s">
        <v>45</v>
      </c>
    </row>
    <row r="57" spans="1:12" ht="15" thickBot="1" x14ac:dyDescent="0.35">
      <c r="A57" s="67">
        <v>28</v>
      </c>
      <c r="B57" s="68" t="s">
        <v>21</v>
      </c>
      <c r="C57" s="59">
        <v>0.8</v>
      </c>
      <c r="D57" s="69">
        <v>410000</v>
      </c>
      <c r="E57" s="38"/>
      <c r="F57" s="38" t="s">
        <v>175</v>
      </c>
      <c r="G57" s="28">
        <v>0</v>
      </c>
      <c r="H57" s="28">
        <v>18</v>
      </c>
      <c r="I57" s="29" t="s">
        <v>45</v>
      </c>
      <c r="J57" s="61" t="str">
        <f t="shared" si="0"/>
        <v>Mezzi autosnodati di lunghezza circa 18,00 mt._Interurbani_Gasolio</v>
      </c>
      <c r="K57" s="62">
        <f t="shared" si="1"/>
        <v>410000</v>
      </c>
      <c r="L57" s="29" t="s">
        <v>45</v>
      </c>
    </row>
    <row r="58" spans="1:12" ht="15" thickBot="1" x14ac:dyDescent="0.35">
      <c r="A58" s="67">
        <v>29</v>
      </c>
      <c r="B58" s="68" t="s">
        <v>17</v>
      </c>
      <c r="C58" s="59">
        <v>0.8</v>
      </c>
      <c r="D58" s="69">
        <v>510000</v>
      </c>
      <c r="E58" s="38"/>
      <c r="F58" s="38" t="s">
        <v>175</v>
      </c>
      <c r="G58" s="28">
        <v>0</v>
      </c>
      <c r="H58" s="28" t="s">
        <v>203</v>
      </c>
      <c r="I58" s="29" t="s">
        <v>45</v>
      </c>
      <c r="J58" s="61" t="str">
        <f t="shared" si="0"/>
        <v>Mezzi a due piani_Interurbani_Gasolio</v>
      </c>
      <c r="K58" s="62">
        <f t="shared" si="1"/>
        <v>510000</v>
      </c>
      <c r="L58" s="29" t="s">
        <v>45</v>
      </c>
    </row>
    <row r="59" spans="1:12" ht="15" thickBot="1" x14ac:dyDescent="0.35">
      <c r="A59" s="67">
        <v>30</v>
      </c>
      <c r="B59" s="70" t="s">
        <v>167</v>
      </c>
      <c r="C59" s="59">
        <v>0.8</v>
      </c>
      <c r="D59" s="69">
        <v>550000</v>
      </c>
      <c r="E59" s="38"/>
      <c r="F59" s="38" t="s">
        <v>175</v>
      </c>
      <c r="G59" s="28">
        <v>11</v>
      </c>
      <c r="H59" s="28">
        <v>12.3</v>
      </c>
      <c r="I59" s="29" t="s">
        <v>176</v>
      </c>
      <c r="J59" s="61" t="str">
        <f t="shared" si="0"/>
        <v>Mezzi di lunghezza da 11,00 a 12,30 elettrici (2 assi)_Interurbani_Elettrico</v>
      </c>
      <c r="K59" s="62">
        <f t="shared" si="1"/>
        <v>550000</v>
      </c>
      <c r="L59" s="29" t="s">
        <v>176</v>
      </c>
    </row>
    <row r="60" spans="1:12" ht="15" thickBot="1" x14ac:dyDescent="0.35">
      <c r="A60" s="67">
        <v>31</v>
      </c>
      <c r="B60" s="70" t="s">
        <v>168</v>
      </c>
      <c r="C60" s="59">
        <v>0.8</v>
      </c>
      <c r="D60" s="69">
        <v>590000</v>
      </c>
      <c r="E60" s="38"/>
      <c r="F60" s="38" t="s">
        <v>175</v>
      </c>
      <c r="G60" s="28">
        <v>12.31</v>
      </c>
      <c r="H60" s="28">
        <v>14</v>
      </c>
      <c r="I60" s="29" t="s">
        <v>176</v>
      </c>
      <c r="J60" s="61" t="str">
        <f t="shared" si="0"/>
        <v>Mezzi di lunghezza da 12,31 a 14,00 elettrici (2 assi) _Interurbani_Elettrico</v>
      </c>
      <c r="K60" s="62">
        <f t="shared" si="1"/>
        <v>590000</v>
      </c>
      <c r="L60" s="29" t="s">
        <v>176</v>
      </c>
    </row>
    <row r="61" spans="1:12" ht="29.4" thickBot="1" x14ac:dyDescent="0.35">
      <c r="A61" s="67">
        <v>32</v>
      </c>
      <c r="B61" s="71" t="s">
        <v>169</v>
      </c>
      <c r="C61" s="59">
        <v>0.8</v>
      </c>
      <c r="D61" s="69">
        <v>165000</v>
      </c>
      <c r="E61" s="38"/>
      <c r="F61" s="38" t="s">
        <v>175</v>
      </c>
      <c r="G61" s="28">
        <v>6.3</v>
      </c>
      <c r="H61" s="28">
        <v>8</v>
      </c>
      <c r="I61" s="29" t="s">
        <v>46</v>
      </c>
      <c r="J61" s="61" t="str">
        <f t="shared" si="0"/>
        <v>Mezzi di lunghezza da 6,30 a 8,00 mt. alimentazione a metano motore anteriore_Interurbani_Metano</v>
      </c>
      <c r="K61" s="62">
        <f t="shared" si="1"/>
        <v>165000</v>
      </c>
      <c r="L61" s="29" t="s">
        <v>46</v>
      </c>
    </row>
    <row r="62" spans="1:12" ht="29.4" thickBot="1" x14ac:dyDescent="0.35">
      <c r="A62" s="67">
        <v>33</v>
      </c>
      <c r="B62" s="71" t="s">
        <v>170</v>
      </c>
      <c r="C62" s="59">
        <v>0.8</v>
      </c>
      <c r="D62" s="69">
        <v>175000</v>
      </c>
      <c r="E62" s="38"/>
      <c r="F62" s="38" t="s">
        <v>175</v>
      </c>
      <c r="G62" s="28">
        <v>8.01</v>
      </c>
      <c r="H62" s="28">
        <v>9</v>
      </c>
      <c r="I62" s="29" t="s">
        <v>46</v>
      </c>
      <c r="J62" s="61" t="str">
        <f t="shared" si="0"/>
        <v>Mezzi di lunghezza da 8,01 mt a 9,00 mt. alimentazione a metano motore anteriore_Interurbani_Metano</v>
      </c>
      <c r="K62" s="62">
        <f t="shared" si="1"/>
        <v>175000</v>
      </c>
      <c r="L62" s="29" t="s">
        <v>46</v>
      </c>
    </row>
    <row r="63" spans="1:12" ht="15" thickBot="1" x14ac:dyDescent="0.35">
      <c r="A63" s="67">
        <v>34</v>
      </c>
      <c r="B63" s="71" t="s">
        <v>171</v>
      </c>
      <c r="C63" s="59">
        <v>0.8</v>
      </c>
      <c r="D63" s="69">
        <v>270000</v>
      </c>
      <c r="E63" s="38"/>
      <c r="F63" s="38" t="s">
        <v>175</v>
      </c>
      <c r="G63" s="28">
        <v>11.01</v>
      </c>
      <c r="H63" s="28">
        <v>12.3</v>
      </c>
      <c r="I63" s="29" t="s">
        <v>46</v>
      </c>
      <c r="J63" s="61" t="str">
        <f t="shared" si="0"/>
        <v>Mezzi di lunghezza da 11,01 mt. a 12,30 mt. alimentazione a metano_Interurbani_Metano</v>
      </c>
      <c r="K63" s="62">
        <f t="shared" si="1"/>
        <v>270000</v>
      </c>
      <c r="L63" s="29" t="s">
        <v>46</v>
      </c>
    </row>
    <row r="64" spans="1:12" ht="15" thickBot="1" x14ac:dyDescent="0.35">
      <c r="A64" s="67">
        <v>35</v>
      </c>
      <c r="B64" s="71" t="s">
        <v>172</v>
      </c>
      <c r="C64" s="59">
        <v>0.8</v>
      </c>
      <c r="D64" s="69">
        <v>300000</v>
      </c>
      <c r="E64" s="38"/>
      <c r="F64" s="38" t="s">
        <v>175</v>
      </c>
      <c r="G64" s="28">
        <v>12.31</v>
      </c>
      <c r="H64" s="28">
        <v>14</v>
      </c>
      <c r="I64" s="29" t="s">
        <v>46</v>
      </c>
      <c r="J64" s="61" t="str">
        <f t="shared" si="0"/>
        <v>Mezzi di lunghezza da 12,31 mt. a 14,00 mt. alimentazione a metano_Interurbani_Metano</v>
      </c>
      <c r="K64" s="62">
        <f t="shared" si="1"/>
        <v>300000</v>
      </c>
      <c r="L64" s="29" t="s">
        <v>46</v>
      </c>
    </row>
    <row r="65" spans="1:12" ht="29.4" thickBot="1" x14ac:dyDescent="0.35">
      <c r="A65" s="67" t="s">
        <v>173</v>
      </c>
      <c r="B65" s="71" t="s">
        <v>174</v>
      </c>
      <c r="C65" s="59">
        <v>0.8</v>
      </c>
      <c r="D65" s="69">
        <v>320000</v>
      </c>
      <c r="E65" s="38"/>
      <c r="F65" s="38" t="s">
        <v>175</v>
      </c>
      <c r="G65" s="28">
        <v>12.31</v>
      </c>
      <c r="H65" s="28">
        <v>14</v>
      </c>
      <c r="I65" s="29" t="s">
        <v>46</v>
      </c>
      <c r="J65" s="61" t="str">
        <f t="shared" si="0"/>
        <v>Mezzi di lunghezza da 12,31 mt. a 14,00 mt. alimentazione a metano pianale ribassato _Interurbani_Metano</v>
      </c>
      <c r="K65" s="62">
        <f t="shared" si="1"/>
        <v>320000</v>
      </c>
      <c r="L65" s="29" t="s">
        <v>46</v>
      </c>
    </row>
    <row r="67" spans="1:12" x14ac:dyDescent="0.3">
      <c r="A67" s="72" t="s">
        <v>179</v>
      </c>
    </row>
    <row r="68" spans="1:12" ht="31.8" customHeight="1" x14ac:dyDescent="0.3">
      <c r="A68" s="344" t="s">
        <v>180</v>
      </c>
      <c r="B68" s="344"/>
      <c r="C68" s="344"/>
      <c r="D68" s="344"/>
      <c r="E68" s="344"/>
      <c r="F68" s="344"/>
      <c r="G68" s="344"/>
      <c r="H68" s="344"/>
      <c r="I68" s="344"/>
    </row>
    <row r="69" spans="1:12" ht="31.8" customHeight="1" x14ac:dyDescent="0.3">
      <c r="A69" s="344" t="s">
        <v>181</v>
      </c>
      <c r="B69" s="344"/>
      <c r="C69" s="344"/>
      <c r="D69" s="344"/>
      <c r="E69" s="344"/>
      <c r="F69" s="344"/>
      <c r="G69" s="344"/>
      <c r="H69" s="344"/>
      <c r="I69" s="344"/>
    </row>
    <row r="70" spans="1:12" ht="31.8" customHeight="1" x14ac:dyDescent="0.3">
      <c r="A70" s="344" t="s">
        <v>182</v>
      </c>
      <c r="B70" s="344"/>
      <c r="C70" s="344"/>
      <c r="D70" s="344"/>
      <c r="E70" s="344"/>
      <c r="F70" s="344"/>
      <c r="G70" s="344"/>
      <c r="H70" s="344"/>
      <c r="I70" s="344"/>
    </row>
  </sheetData>
  <sortState ref="A2:K33">
    <sortCondition ref="A2:A33"/>
  </sortState>
  <mergeCells count="4">
    <mergeCell ref="A70:I70"/>
    <mergeCell ref="A1:B1"/>
    <mergeCell ref="A68:I68"/>
    <mergeCell ref="A69:I6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L108" sqref="L108"/>
    </sheetView>
  </sheetViews>
  <sheetFormatPr defaultRowHeight="14.4" x14ac:dyDescent="0.3"/>
  <cols>
    <col min="1" max="1" width="45" customWidth="1"/>
    <col min="2" max="2" width="13.6640625" customWidth="1"/>
  </cols>
  <sheetData>
    <row r="1" spans="1:2" x14ac:dyDescent="0.3">
      <c r="A1" t="s">
        <v>215</v>
      </c>
    </row>
    <row r="2" spans="1:2" ht="28.95" customHeight="1" x14ac:dyDescent="0.3">
      <c r="A2" s="133" t="s">
        <v>207</v>
      </c>
      <c r="B2" t="s">
        <v>46</v>
      </c>
    </row>
    <row r="3" spans="1:2" ht="28.95" customHeight="1" x14ac:dyDescent="0.3">
      <c r="A3" s="133" t="s">
        <v>208</v>
      </c>
      <c r="B3" t="s">
        <v>46</v>
      </c>
    </row>
    <row r="4" spans="1:2" ht="28.95" customHeight="1" x14ac:dyDescent="0.3">
      <c r="A4" s="133" t="s">
        <v>209</v>
      </c>
      <c r="B4" t="s">
        <v>227</v>
      </c>
    </row>
    <row r="5" spans="1:2" ht="28.95" customHeight="1" x14ac:dyDescent="0.3">
      <c r="A5" s="133" t="s">
        <v>210</v>
      </c>
      <c r="B5" t="s">
        <v>228</v>
      </c>
    </row>
    <row r="6" spans="1:2" ht="28.95" customHeight="1" x14ac:dyDescent="0.3">
      <c r="A6" s="133" t="s">
        <v>211</v>
      </c>
      <c r="B6" t="s">
        <v>228</v>
      </c>
    </row>
    <row r="7" spans="1:2" ht="28.95" customHeight="1" x14ac:dyDescent="0.3">
      <c r="A7" s="133" t="s">
        <v>212</v>
      </c>
      <c r="B7" t="s">
        <v>46</v>
      </c>
    </row>
    <row r="8" spans="1:2" ht="28.95" customHeight="1" x14ac:dyDescent="0.3">
      <c r="A8" s="133" t="s">
        <v>213</v>
      </c>
      <c r="B8" t="s">
        <v>176</v>
      </c>
    </row>
    <row r="9" spans="1:2" ht="28.95" customHeight="1" x14ac:dyDescent="0.3">
      <c r="A9" s="133" t="s">
        <v>214</v>
      </c>
      <c r="B9" t="s">
        <v>176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8"/>
  <sheetViews>
    <sheetView topLeftCell="A1204" workbookViewId="0">
      <selection activeCell="L108" sqref="L108"/>
    </sheetView>
  </sheetViews>
  <sheetFormatPr defaultRowHeight="14.4" x14ac:dyDescent="0.3"/>
  <cols>
    <col min="3" max="3" width="51.109375" bestFit="1" customWidth="1"/>
    <col min="4" max="4" width="9.88671875" bestFit="1" customWidth="1"/>
    <col min="6" max="6" width="49.6640625" bestFit="1" customWidth="1"/>
  </cols>
  <sheetData>
    <row r="1" spans="1:7" ht="43.2" x14ac:dyDescent="0.3">
      <c r="A1" s="252" t="s">
        <v>274</v>
      </c>
      <c r="B1" s="252" t="s">
        <v>275</v>
      </c>
      <c r="C1" s="252" t="s">
        <v>276</v>
      </c>
      <c r="D1" s="252" t="s">
        <v>277</v>
      </c>
      <c r="E1" s="252" t="s">
        <v>278</v>
      </c>
      <c r="F1" s="252" t="s">
        <v>279</v>
      </c>
      <c r="G1" s="252" t="s">
        <v>280</v>
      </c>
    </row>
    <row r="2" spans="1:7" x14ac:dyDescent="0.3">
      <c r="A2" s="253">
        <f t="shared" ref="A2:A65" si="0">IF(J2="SI",IF(C2&lt;&gt;C1,1,A1+1),IF(C2&lt;&gt;C1,0,A1))</f>
        <v>0</v>
      </c>
      <c r="B2" s="253" t="s">
        <v>2</v>
      </c>
      <c r="C2" s="254" t="s">
        <v>281</v>
      </c>
      <c r="D2" s="255" t="s">
        <v>282</v>
      </c>
      <c r="E2" s="253"/>
      <c r="F2" s="254" t="s">
        <v>283</v>
      </c>
      <c r="G2" s="253" t="s">
        <v>225</v>
      </c>
    </row>
    <row r="3" spans="1:7" x14ac:dyDescent="0.3">
      <c r="A3" s="253">
        <f t="shared" si="0"/>
        <v>0</v>
      </c>
      <c r="B3" s="253" t="s">
        <v>2</v>
      </c>
      <c r="C3" s="254" t="s">
        <v>281</v>
      </c>
      <c r="D3" s="255" t="s">
        <v>284</v>
      </c>
      <c r="E3" s="253"/>
      <c r="F3" s="254" t="s">
        <v>285</v>
      </c>
      <c r="G3" s="253" t="s">
        <v>225</v>
      </c>
    </row>
    <row r="4" spans="1:7" x14ac:dyDescent="0.3">
      <c r="A4" s="253">
        <f t="shared" si="0"/>
        <v>0</v>
      </c>
      <c r="B4" s="253" t="s">
        <v>2</v>
      </c>
      <c r="C4" s="254" t="s">
        <v>281</v>
      </c>
      <c r="D4" s="255" t="s">
        <v>286</v>
      </c>
      <c r="E4" s="253"/>
      <c r="F4" s="254" t="s">
        <v>287</v>
      </c>
      <c r="G4" s="253" t="s">
        <v>225</v>
      </c>
    </row>
    <row r="5" spans="1:7" x14ac:dyDescent="0.3">
      <c r="A5" s="253">
        <f t="shared" si="0"/>
        <v>0</v>
      </c>
      <c r="B5" s="253" t="s">
        <v>2</v>
      </c>
      <c r="C5" s="254" t="s">
        <v>281</v>
      </c>
      <c r="D5" s="255" t="s">
        <v>288</v>
      </c>
      <c r="E5" s="253"/>
      <c r="F5" s="254" t="s">
        <v>289</v>
      </c>
      <c r="G5" s="253" t="s">
        <v>225</v>
      </c>
    </row>
    <row r="6" spans="1:7" x14ac:dyDescent="0.3">
      <c r="A6" s="253">
        <f t="shared" si="0"/>
        <v>0</v>
      </c>
      <c r="B6" s="253" t="s">
        <v>2</v>
      </c>
      <c r="C6" s="254" t="s">
        <v>52</v>
      </c>
      <c r="D6" s="255" t="s">
        <v>290</v>
      </c>
      <c r="E6" s="253"/>
      <c r="F6" s="254" t="s">
        <v>291</v>
      </c>
      <c r="G6" s="253" t="s">
        <v>225</v>
      </c>
    </row>
    <row r="7" spans="1:7" x14ac:dyDescent="0.3">
      <c r="A7" s="253">
        <f t="shared" si="0"/>
        <v>0</v>
      </c>
      <c r="B7" s="253" t="s">
        <v>2</v>
      </c>
      <c r="C7" s="254" t="s">
        <v>52</v>
      </c>
      <c r="D7" s="255" t="s">
        <v>292</v>
      </c>
      <c r="E7" s="253"/>
      <c r="F7" s="254" t="s">
        <v>293</v>
      </c>
      <c r="G7" s="253" t="s">
        <v>225</v>
      </c>
    </row>
    <row r="8" spans="1:7" x14ac:dyDescent="0.3">
      <c r="A8" s="253">
        <f t="shared" si="0"/>
        <v>0</v>
      </c>
      <c r="B8" s="253" t="s">
        <v>2</v>
      </c>
      <c r="C8" s="254" t="s">
        <v>52</v>
      </c>
      <c r="D8" s="255" t="s">
        <v>294</v>
      </c>
      <c r="E8" s="253"/>
      <c r="F8" s="254" t="s">
        <v>295</v>
      </c>
      <c r="G8" s="253" t="s">
        <v>225</v>
      </c>
    </row>
    <row r="9" spans="1:7" x14ac:dyDescent="0.3">
      <c r="A9" s="253">
        <f t="shared" si="0"/>
        <v>0</v>
      </c>
      <c r="B9" s="253" t="s">
        <v>2</v>
      </c>
      <c r="C9" s="254" t="s">
        <v>52</v>
      </c>
      <c r="D9" s="255" t="s">
        <v>296</v>
      </c>
      <c r="E9" s="253"/>
      <c r="F9" s="254" t="s">
        <v>297</v>
      </c>
      <c r="G9" s="253" t="s">
        <v>225</v>
      </c>
    </row>
    <row r="10" spans="1:7" x14ac:dyDescent="0.3">
      <c r="A10" s="253">
        <f t="shared" si="0"/>
        <v>0</v>
      </c>
      <c r="B10" s="253" t="s">
        <v>2</v>
      </c>
      <c r="C10" s="254" t="s">
        <v>52</v>
      </c>
      <c r="D10" s="255" t="s">
        <v>298</v>
      </c>
      <c r="E10" s="253"/>
      <c r="F10" s="254" t="s">
        <v>299</v>
      </c>
      <c r="G10" s="253" t="s">
        <v>225</v>
      </c>
    </row>
    <row r="11" spans="1:7" x14ac:dyDescent="0.3">
      <c r="A11" s="253">
        <f t="shared" si="0"/>
        <v>0</v>
      </c>
      <c r="B11" s="253" t="s">
        <v>2</v>
      </c>
      <c r="C11" s="254" t="s">
        <v>52</v>
      </c>
      <c r="D11" s="255" t="s">
        <v>300</v>
      </c>
      <c r="E11" s="253"/>
      <c r="F11" s="254" t="s">
        <v>301</v>
      </c>
      <c r="G11" s="253" t="s">
        <v>225</v>
      </c>
    </row>
    <row r="12" spans="1:7" x14ac:dyDescent="0.3">
      <c r="A12" s="253">
        <f t="shared" si="0"/>
        <v>0</v>
      </c>
      <c r="B12" s="253" t="s">
        <v>2</v>
      </c>
      <c r="C12" s="254" t="s">
        <v>52</v>
      </c>
      <c r="D12" s="255" t="s">
        <v>302</v>
      </c>
      <c r="E12" s="253"/>
      <c r="F12" s="254" t="s">
        <v>303</v>
      </c>
      <c r="G12" s="253" t="s">
        <v>225</v>
      </c>
    </row>
    <row r="13" spans="1:7" x14ac:dyDescent="0.3">
      <c r="A13" s="253">
        <f t="shared" si="0"/>
        <v>0</v>
      </c>
      <c r="B13" s="253" t="s">
        <v>2</v>
      </c>
      <c r="C13" s="254" t="s">
        <v>52</v>
      </c>
      <c r="D13" s="255" t="s">
        <v>304</v>
      </c>
      <c r="E13" s="253"/>
      <c r="F13" s="254" t="s">
        <v>305</v>
      </c>
      <c r="G13" s="253" t="s">
        <v>225</v>
      </c>
    </row>
    <row r="14" spans="1:7" x14ac:dyDescent="0.3">
      <c r="A14" s="253">
        <f t="shared" si="0"/>
        <v>0</v>
      </c>
      <c r="B14" s="253" t="s">
        <v>2</v>
      </c>
      <c r="C14" s="254" t="s">
        <v>52</v>
      </c>
      <c r="D14" s="255" t="s">
        <v>306</v>
      </c>
      <c r="E14" s="253"/>
      <c r="F14" s="254" t="s">
        <v>307</v>
      </c>
      <c r="G14" s="253" t="s">
        <v>225</v>
      </c>
    </row>
    <row r="15" spans="1:7" x14ac:dyDescent="0.3">
      <c r="A15" s="253">
        <f t="shared" si="0"/>
        <v>0</v>
      </c>
      <c r="B15" s="253" t="s">
        <v>2</v>
      </c>
      <c r="C15" s="254" t="s">
        <v>52</v>
      </c>
      <c r="D15" s="255" t="s">
        <v>308</v>
      </c>
      <c r="E15" s="253"/>
      <c r="F15" s="254" t="s">
        <v>309</v>
      </c>
      <c r="G15" s="253" t="s">
        <v>225</v>
      </c>
    </row>
    <row r="16" spans="1:7" x14ac:dyDescent="0.3">
      <c r="A16" s="253">
        <f t="shared" si="0"/>
        <v>0</v>
      </c>
      <c r="B16" s="253" t="s">
        <v>2</v>
      </c>
      <c r="C16" s="254" t="s">
        <v>52</v>
      </c>
      <c r="D16" s="255" t="s">
        <v>310</v>
      </c>
      <c r="E16" s="253"/>
      <c r="F16" s="254" t="s">
        <v>311</v>
      </c>
      <c r="G16" s="253" t="s">
        <v>225</v>
      </c>
    </row>
    <row r="17" spans="1:7" x14ac:dyDescent="0.3">
      <c r="A17" s="253">
        <f t="shared" si="0"/>
        <v>0</v>
      </c>
      <c r="B17" s="253" t="s">
        <v>2</v>
      </c>
      <c r="C17" s="254" t="s">
        <v>52</v>
      </c>
      <c r="D17" s="255" t="s">
        <v>312</v>
      </c>
      <c r="E17" s="253"/>
      <c r="F17" s="254" t="s">
        <v>313</v>
      </c>
      <c r="G17" s="253" t="s">
        <v>225</v>
      </c>
    </row>
    <row r="18" spans="1:7" x14ac:dyDescent="0.3">
      <c r="A18" s="253">
        <f t="shared" si="0"/>
        <v>0</v>
      </c>
      <c r="B18" s="253" t="s">
        <v>2</v>
      </c>
      <c r="C18" s="254" t="s">
        <v>52</v>
      </c>
      <c r="D18" s="255" t="s">
        <v>314</v>
      </c>
      <c r="E18" s="253"/>
      <c r="F18" s="254" t="s">
        <v>315</v>
      </c>
      <c r="G18" s="253" t="s">
        <v>225</v>
      </c>
    </row>
    <row r="19" spans="1:7" x14ac:dyDescent="0.3">
      <c r="A19" s="253">
        <f t="shared" si="0"/>
        <v>0</v>
      </c>
      <c r="B19" s="253" t="s">
        <v>2</v>
      </c>
      <c r="C19" s="254" t="s">
        <v>52</v>
      </c>
      <c r="D19" s="255" t="s">
        <v>316</v>
      </c>
      <c r="E19" s="253"/>
      <c r="F19" s="254" t="s">
        <v>317</v>
      </c>
      <c r="G19" s="253" t="s">
        <v>225</v>
      </c>
    </row>
    <row r="20" spans="1:7" x14ac:dyDescent="0.3">
      <c r="A20" s="253">
        <f t="shared" si="0"/>
        <v>0</v>
      </c>
      <c r="B20" s="253" t="s">
        <v>2</v>
      </c>
      <c r="C20" s="254" t="s">
        <v>52</v>
      </c>
      <c r="D20" s="255" t="s">
        <v>318</v>
      </c>
      <c r="E20" s="253"/>
      <c r="F20" s="254" t="s">
        <v>319</v>
      </c>
      <c r="G20" s="253" t="s">
        <v>225</v>
      </c>
    </row>
    <row r="21" spans="1:7" x14ac:dyDescent="0.3">
      <c r="A21" s="253">
        <f t="shared" si="0"/>
        <v>0</v>
      </c>
      <c r="B21" s="253" t="s">
        <v>2</v>
      </c>
      <c r="C21" s="254" t="s">
        <v>52</v>
      </c>
      <c r="D21" s="255" t="s">
        <v>320</v>
      </c>
      <c r="E21" s="253"/>
      <c r="F21" s="254" t="s">
        <v>321</v>
      </c>
      <c r="G21" s="253" t="s">
        <v>225</v>
      </c>
    </row>
    <row r="22" spans="1:7" x14ac:dyDescent="0.3">
      <c r="A22" s="253">
        <f t="shared" si="0"/>
        <v>0</v>
      </c>
      <c r="B22" s="253" t="s">
        <v>2</v>
      </c>
      <c r="C22" s="254" t="s">
        <v>52</v>
      </c>
      <c r="D22" s="255" t="s">
        <v>322</v>
      </c>
      <c r="E22" s="253"/>
      <c r="F22" s="254" t="s">
        <v>323</v>
      </c>
      <c r="G22" s="253" t="s">
        <v>225</v>
      </c>
    </row>
    <row r="23" spans="1:7" x14ac:dyDescent="0.3">
      <c r="A23" s="253">
        <f t="shared" si="0"/>
        <v>0</v>
      </c>
      <c r="B23" s="253" t="s">
        <v>2</v>
      </c>
      <c r="C23" s="254" t="s">
        <v>52</v>
      </c>
      <c r="D23" s="255" t="s">
        <v>324</v>
      </c>
      <c r="E23" s="253"/>
      <c r="F23" s="254" t="s">
        <v>325</v>
      </c>
      <c r="G23" s="253" t="s">
        <v>225</v>
      </c>
    </row>
    <row r="24" spans="1:7" x14ac:dyDescent="0.3">
      <c r="A24" s="253">
        <f t="shared" si="0"/>
        <v>0</v>
      </c>
      <c r="B24" s="253" t="s">
        <v>2</v>
      </c>
      <c r="C24" s="254" t="s">
        <v>52</v>
      </c>
      <c r="D24" s="255" t="s">
        <v>326</v>
      </c>
      <c r="E24" s="253"/>
      <c r="F24" s="254" t="s">
        <v>327</v>
      </c>
      <c r="G24" s="253" t="s">
        <v>225</v>
      </c>
    </row>
    <row r="25" spans="1:7" x14ac:dyDescent="0.3">
      <c r="A25" s="253">
        <f t="shared" si="0"/>
        <v>0</v>
      </c>
      <c r="B25" s="253" t="s">
        <v>2</v>
      </c>
      <c r="C25" s="254" t="s">
        <v>54</v>
      </c>
      <c r="D25" s="255" t="s">
        <v>328</v>
      </c>
      <c r="E25" s="253"/>
      <c r="F25" s="254" t="s">
        <v>329</v>
      </c>
      <c r="G25" s="253" t="s">
        <v>225</v>
      </c>
    </row>
    <row r="26" spans="1:7" x14ac:dyDescent="0.3">
      <c r="A26" s="253">
        <f t="shared" si="0"/>
        <v>0</v>
      </c>
      <c r="B26" s="253" t="s">
        <v>2</v>
      </c>
      <c r="C26" s="254" t="s">
        <v>54</v>
      </c>
      <c r="D26" s="255" t="s">
        <v>330</v>
      </c>
      <c r="E26" s="253"/>
      <c r="F26" s="254" t="s">
        <v>331</v>
      </c>
      <c r="G26" s="253" t="s">
        <v>225</v>
      </c>
    </row>
    <row r="27" spans="1:7" x14ac:dyDescent="0.3">
      <c r="A27" s="253">
        <f t="shared" si="0"/>
        <v>0</v>
      </c>
      <c r="B27" s="253" t="s">
        <v>2</v>
      </c>
      <c r="C27" s="254" t="s">
        <v>54</v>
      </c>
      <c r="D27" s="255" t="s">
        <v>332</v>
      </c>
      <c r="E27" s="253"/>
      <c r="F27" s="254" t="s">
        <v>331</v>
      </c>
      <c r="G27" s="253" t="s">
        <v>225</v>
      </c>
    </row>
    <row r="28" spans="1:7" x14ac:dyDescent="0.3">
      <c r="A28" s="253">
        <f t="shared" si="0"/>
        <v>0</v>
      </c>
      <c r="B28" s="253" t="s">
        <v>2</v>
      </c>
      <c r="C28" s="254" t="s">
        <v>54</v>
      </c>
      <c r="D28" s="255" t="s">
        <v>333</v>
      </c>
      <c r="E28" s="253"/>
      <c r="F28" s="254" t="s">
        <v>331</v>
      </c>
      <c r="G28" s="253" t="s">
        <v>225</v>
      </c>
    </row>
    <row r="29" spans="1:7" x14ac:dyDescent="0.3">
      <c r="A29" s="253">
        <f t="shared" si="0"/>
        <v>0</v>
      </c>
      <c r="B29" s="253" t="s">
        <v>2</v>
      </c>
      <c r="C29" s="254" t="s">
        <v>54</v>
      </c>
      <c r="D29" s="255" t="s">
        <v>334</v>
      </c>
      <c r="E29" s="253"/>
      <c r="F29" s="254" t="s">
        <v>331</v>
      </c>
      <c r="G29" s="253" t="s">
        <v>225</v>
      </c>
    </row>
    <row r="30" spans="1:7" x14ac:dyDescent="0.3">
      <c r="A30" s="253">
        <f t="shared" si="0"/>
        <v>0</v>
      </c>
      <c r="B30" s="253" t="s">
        <v>2</v>
      </c>
      <c r="C30" s="254" t="s">
        <v>54</v>
      </c>
      <c r="D30" s="255" t="s">
        <v>335</v>
      </c>
      <c r="E30" s="253"/>
      <c r="F30" s="254" t="s">
        <v>331</v>
      </c>
      <c r="G30" s="253" t="s">
        <v>225</v>
      </c>
    </row>
    <row r="31" spans="1:7" x14ac:dyDescent="0.3">
      <c r="A31" s="253">
        <f t="shared" si="0"/>
        <v>0</v>
      </c>
      <c r="B31" s="253" t="s">
        <v>2</v>
      </c>
      <c r="C31" s="254" t="s">
        <v>54</v>
      </c>
      <c r="D31" s="255" t="s">
        <v>336</v>
      </c>
      <c r="E31" s="253"/>
      <c r="F31" s="254" t="s">
        <v>331</v>
      </c>
      <c r="G31" s="253" t="s">
        <v>225</v>
      </c>
    </row>
    <row r="32" spans="1:7" x14ac:dyDescent="0.3">
      <c r="A32" s="253">
        <f t="shared" si="0"/>
        <v>0</v>
      </c>
      <c r="B32" s="253" t="s">
        <v>2</v>
      </c>
      <c r="C32" s="254" t="s">
        <v>54</v>
      </c>
      <c r="D32" s="255" t="s">
        <v>337</v>
      </c>
      <c r="E32" s="253"/>
      <c r="F32" s="254" t="s">
        <v>338</v>
      </c>
      <c r="G32" s="253" t="s">
        <v>225</v>
      </c>
    </row>
    <row r="33" spans="1:7" x14ac:dyDescent="0.3">
      <c r="A33" s="253">
        <f t="shared" si="0"/>
        <v>0</v>
      </c>
      <c r="B33" s="253" t="s">
        <v>2</v>
      </c>
      <c r="C33" s="254" t="s">
        <v>54</v>
      </c>
      <c r="D33" s="255" t="s">
        <v>339</v>
      </c>
      <c r="E33" s="253"/>
      <c r="F33" s="254" t="s">
        <v>338</v>
      </c>
      <c r="G33" s="253" t="s">
        <v>225</v>
      </c>
    </row>
    <row r="34" spans="1:7" x14ac:dyDescent="0.3">
      <c r="A34" s="253">
        <f t="shared" si="0"/>
        <v>0</v>
      </c>
      <c r="B34" s="253" t="s">
        <v>2</v>
      </c>
      <c r="C34" s="254" t="s">
        <v>54</v>
      </c>
      <c r="D34" s="255" t="s">
        <v>340</v>
      </c>
      <c r="E34" s="253"/>
      <c r="F34" s="254" t="s">
        <v>338</v>
      </c>
      <c r="G34" s="253" t="s">
        <v>225</v>
      </c>
    </row>
    <row r="35" spans="1:7" x14ac:dyDescent="0.3">
      <c r="A35" s="253">
        <f t="shared" si="0"/>
        <v>0</v>
      </c>
      <c r="B35" s="253" t="s">
        <v>2</v>
      </c>
      <c r="C35" s="254" t="s">
        <v>69</v>
      </c>
      <c r="D35" s="255" t="s">
        <v>341</v>
      </c>
      <c r="E35" s="253"/>
      <c r="F35" s="254" t="s">
        <v>342</v>
      </c>
      <c r="G35" s="253" t="s">
        <v>225</v>
      </c>
    </row>
    <row r="36" spans="1:7" x14ac:dyDescent="0.3">
      <c r="A36" s="253">
        <f t="shared" si="0"/>
        <v>0</v>
      </c>
      <c r="B36" s="253" t="s">
        <v>2</v>
      </c>
      <c r="C36" s="254" t="s">
        <v>69</v>
      </c>
      <c r="D36" s="255" t="s">
        <v>343</v>
      </c>
      <c r="E36" s="253"/>
      <c r="F36" s="254" t="s">
        <v>344</v>
      </c>
      <c r="G36" s="253" t="s">
        <v>225</v>
      </c>
    </row>
    <row r="37" spans="1:7" x14ac:dyDescent="0.3">
      <c r="A37" s="253">
        <f t="shared" si="0"/>
        <v>0</v>
      </c>
      <c r="B37" s="253" t="s">
        <v>2</v>
      </c>
      <c r="C37" s="254" t="s">
        <v>69</v>
      </c>
      <c r="D37" s="255" t="s">
        <v>345</v>
      </c>
      <c r="E37" s="253"/>
      <c r="F37" s="254" t="s">
        <v>344</v>
      </c>
      <c r="G37" s="253" t="s">
        <v>225</v>
      </c>
    </row>
    <row r="38" spans="1:7" x14ac:dyDescent="0.3">
      <c r="A38" s="253">
        <f t="shared" si="0"/>
        <v>0</v>
      </c>
      <c r="B38" s="253" t="s">
        <v>2</v>
      </c>
      <c r="C38" s="254" t="s">
        <v>69</v>
      </c>
      <c r="D38" s="255" t="s">
        <v>346</v>
      </c>
      <c r="E38" s="253"/>
      <c r="F38" s="254" t="s">
        <v>344</v>
      </c>
      <c r="G38" s="253" t="s">
        <v>225</v>
      </c>
    </row>
    <row r="39" spans="1:7" x14ac:dyDescent="0.3">
      <c r="A39" s="253">
        <f t="shared" si="0"/>
        <v>0</v>
      </c>
      <c r="B39" s="253" t="s">
        <v>2</v>
      </c>
      <c r="C39" s="254" t="s">
        <v>69</v>
      </c>
      <c r="D39" s="255" t="s">
        <v>347</v>
      </c>
      <c r="E39" s="253"/>
      <c r="F39" s="254" t="s">
        <v>348</v>
      </c>
      <c r="G39" s="253" t="s">
        <v>225</v>
      </c>
    </row>
    <row r="40" spans="1:7" x14ac:dyDescent="0.3">
      <c r="A40" s="253">
        <f t="shared" si="0"/>
        <v>0</v>
      </c>
      <c r="B40" s="253" t="s">
        <v>2</v>
      </c>
      <c r="C40" s="254" t="s">
        <v>69</v>
      </c>
      <c r="D40" s="255" t="s">
        <v>349</v>
      </c>
      <c r="E40" s="253"/>
      <c r="F40" s="254" t="s">
        <v>348</v>
      </c>
      <c r="G40" s="253" t="s">
        <v>225</v>
      </c>
    </row>
    <row r="41" spans="1:7" x14ac:dyDescent="0.3">
      <c r="A41" s="253">
        <f t="shared" si="0"/>
        <v>0</v>
      </c>
      <c r="B41" s="253" t="s">
        <v>2</v>
      </c>
      <c r="C41" s="254" t="s">
        <v>69</v>
      </c>
      <c r="D41" s="255" t="s">
        <v>350</v>
      </c>
      <c r="E41" s="253"/>
      <c r="F41" s="254" t="s">
        <v>342</v>
      </c>
      <c r="G41" s="253" t="s">
        <v>225</v>
      </c>
    </row>
    <row r="42" spans="1:7" x14ac:dyDescent="0.3">
      <c r="A42" s="253">
        <f t="shared" si="0"/>
        <v>0</v>
      </c>
      <c r="B42" s="253" t="s">
        <v>2</v>
      </c>
      <c r="C42" s="254" t="s">
        <v>351</v>
      </c>
      <c r="D42" s="255" t="s">
        <v>352</v>
      </c>
      <c r="E42" s="253"/>
      <c r="F42" s="254" t="s">
        <v>353</v>
      </c>
      <c r="G42" s="253" t="s">
        <v>354</v>
      </c>
    </row>
    <row r="43" spans="1:7" x14ac:dyDescent="0.3">
      <c r="A43" s="253">
        <f t="shared" si="0"/>
        <v>0</v>
      </c>
      <c r="B43" s="253" t="s">
        <v>2</v>
      </c>
      <c r="C43" s="254" t="s">
        <v>351</v>
      </c>
      <c r="D43" s="255" t="s">
        <v>355</v>
      </c>
      <c r="E43" s="253"/>
      <c r="F43" s="254" t="s">
        <v>356</v>
      </c>
      <c r="G43" s="253" t="s">
        <v>354</v>
      </c>
    </row>
    <row r="44" spans="1:7" x14ac:dyDescent="0.3">
      <c r="A44" s="253">
        <f t="shared" si="0"/>
        <v>0</v>
      </c>
      <c r="B44" s="253" t="s">
        <v>2</v>
      </c>
      <c r="C44" s="254" t="s">
        <v>351</v>
      </c>
      <c r="D44" s="255" t="s">
        <v>357</v>
      </c>
      <c r="E44" s="253"/>
      <c r="F44" s="254" t="s">
        <v>358</v>
      </c>
      <c r="G44" s="253" t="s">
        <v>225</v>
      </c>
    </row>
    <row r="45" spans="1:7" x14ac:dyDescent="0.3">
      <c r="A45" s="253">
        <f t="shared" si="0"/>
        <v>0</v>
      </c>
      <c r="B45" s="253" t="s">
        <v>2</v>
      </c>
      <c r="C45" s="254" t="s">
        <v>351</v>
      </c>
      <c r="D45" s="255" t="s">
        <v>359</v>
      </c>
      <c r="E45" s="253"/>
      <c r="F45" s="254" t="s">
        <v>360</v>
      </c>
      <c r="G45" s="253" t="s">
        <v>224</v>
      </c>
    </row>
    <row r="46" spans="1:7" x14ac:dyDescent="0.3">
      <c r="A46" s="253">
        <f t="shared" si="0"/>
        <v>0</v>
      </c>
      <c r="B46" s="253" t="s">
        <v>2</v>
      </c>
      <c r="C46" s="254" t="s">
        <v>351</v>
      </c>
      <c r="D46" s="255" t="s">
        <v>361</v>
      </c>
      <c r="E46" s="253"/>
      <c r="F46" s="254" t="s">
        <v>362</v>
      </c>
      <c r="G46" s="253" t="s">
        <v>224</v>
      </c>
    </row>
    <row r="47" spans="1:7" x14ac:dyDescent="0.3">
      <c r="A47" s="253">
        <f t="shared" si="0"/>
        <v>0</v>
      </c>
      <c r="B47" s="253" t="s">
        <v>2</v>
      </c>
      <c r="C47" s="254" t="s">
        <v>53</v>
      </c>
      <c r="D47" s="255" t="s">
        <v>363</v>
      </c>
      <c r="E47" s="253" t="s">
        <v>364</v>
      </c>
      <c r="F47" s="254" t="s">
        <v>365</v>
      </c>
      <c r="G47" s="253" t="s">
        <v>366</v>
      </c>
    </row>
    <row r="48" spans="1:7" x14ac:dyDescent="0.3">
      <c r="A48" s="253">
        <f t="shared" si="0"/>
        <v>0</v>
      </c>
      <c r="B48" s="253" t="s">
        <v>2</v>
      </c>
      <c r="C48" s="254" t="s">
        <v>53</v>
      </c>
      <c r="D48" s="255" t="s">
        <v>367</v>
      </c>
      <c r="E48" s="253" t="s">
        <v>364</v>
      </c>
      <c r="F48" s="254" t="s">
        <v>365</v>
      </c>
      <c r="G48" s="253" t="s">
        <v>366</v>
      </c>
    </row>
    <row r="49" spans="1:7" x14ac:dyDescent="0.3">
      <c r="A49" s="253">
        <f t="shared" si="0"/>
        <v>0</v>
      </c>
      <c r="B49" s="253" t="s">
        <v>2</v>
      </c>
      <c r="C49" s="254" t="s">
        <v>53</v>
      </c>
      <c r="D49" s="255" t="s">
        <v>368</v>
      </c>
      <c r="E49" s="253" t="s">
        <v>364</v>
      </c>
      <c r="F49" s="254" t="s">
        <v>365</v>
      </c>
      <c r="G49" s="253" t="s">
        <v>366</v>
      </c>
    </row>
    <row r="50" spans="1:7" x14ac:dyDescent="0.3">
      <c r="A50" s="253">
        <f t="shared" si="0"/>
        <v>0</v>
      </c>
      <c r="B50" s="253" t="s">
        <v>2</v>
      </c>
      <c r="C50" s="254" t="s">
        <v>53</v>
      </c>
      <c r="D50" s="255" t="s">
        <v>369</v>
      </c>
      <c r="E50" s="253" t="s">
        <v>370</v>
      </c>
      <c r="F50" s="254" t="s">
        <v>371</v>
      </c>
      <c r="G50" s="253" t="s">
        <v>366</v>
      </c>
    </row>
    <row r="51" spans="1:7" x14ac:dyDescent="0.3">
      <c r="A51" s="253">
        <f t="shared" si="0"/>
        <v>0</v>
      </c>
      <c r="B51" s="253" t="s">
        <v>2</v>
      </c>
      <c r="C51" s="254" t="s">
        <v>53</v>
      </c>
      <c r="D51" s="255" t="s">
        <v>372</v>
      </c>
      <c r="E51" s="253" t="s">
        <v>370</v>
      </c>
      <c r="F51" s="254" t="s">
        <v>371</v>
      </c>
      <c r="G51" s="253" t="s">
        <v>366</v>
      </c>
    </row>
    <row r="52" spans="1:7" x14ac:dyDescent="0.3">
      <c r="A52" s="253">
        <f t="shared" si="0"/>
        <v>0</v>
      </c>
      <c r="B52" s="253" t="s">
        <v>2</v>
      </c>
      <c r="C52" s="254" t="s">
        <v>53</v>
      </c>
      <c r="D52" s="255" t="s">
        <v>373</v>
      </c>
      <c r="E52" s="253" t="s">
        <v>370</v>
      </c>
      <c r="F52" s="254" t="s">
        <v>371</v>
      </c>
      <c r="G52" s="253" t="s">
        <v>366</v>
      </c>
    </row>
    <row r="53" spans="1:7" x14ac:dyDescent="0.3">
      <c r="A53" s="253">
        <f t="shared" si="0"/>
        <v>0</v>
      </c>
      <c r="B53" s="253" t="s">
        <v>2</v>
      </c>
      <c r="C53" s="254" t="s">
        <v>53</v>
      </c>
      <c r="D53" s="255" t="s">
        <v>374</v>
      </c>
      <c r="E53" s="253" t="s">
        <v>370</v>
      </c>
      <c r="F53" s="254" t="s">
        <v>371</v>
      </c>
      <c r="G53" s="253" t="s">
        <v>366</v>
      </c>
    </row>
    <row r="54" spans="1:7" x14ac:dyDescent="0.3">
      <c r="A54" s="253">
        <f t="shared" si="0"/>
        <v>0</v>
      </c>
      <c r="B54" s="253" t="s">
        <v>2</v>
      </c>
      <c r="C54" s="254" t="s">
        <v>53</v>
      </c>
      <c r="D54" s="255" t="s">
        <v>375</v>
      </c>
      <c r="E54" s="253" t="s">
        <v>370</v>
      </c>
      <c r="F54" s="254" t="s">
        <v>371</v>
      </c>
      <c r="G54" s="253" t="s">
        <v>366</v>
      </c>
    </row>
    <row r="55" spans="1:7" x14ac:dyDescent="0.3">
      <c r="A55" s="253">
        <f t="shared" si="0"/>
        <v>0</v>
      </c>
      <c r="B55" s="253" t="s">
        <v>2</v>
      </c>
      <c r="C55" s="254" t="s">
        <v>53</v>
      </c>
      <c r="D55" s="255" t="s">
        <v>376</v>
      </c>
      <c r="E55" s="253" t="s">
        <v>370</v>
      </c>
      <c r="F55" s="254" t="s">
        <v>371</v>
      </c>
      <c r="G55" s="253" t="s">
        <v>366</v>
      </c>
    </row>
    <row r="56" spans="1:7" x14ac:dyDescent="0.3">
      <c r="A56" s="253">
        <f t="shared" si="0"/>
        <v>0</v>
      </c>
      <c r="B56" s="253" t="s">
        <v>2</v>
      </c>
      <c r="C56" s="254" t="s">
        <v>53</v>
      </c>
      <c r="D56" s="255" t="s">
        <v>377</v>
      </c>
      <c r="E56" s="253" t="s">
        <v>378</v>
      </c>
      <c r="F56" s="254" t="s">
        <v>379</v>
      </c>
      <c r="G56" s="253" t="s">
        <v>225</v>
      </c>
    </row>
    <row r="57" spans="1:7" x14ac:dyDescent="0.3">
      <c r="A57" s="253">
        <f t="shared" si="0"/>
        <v>0</v>
      </c>
      <c r="B57" s="253" t="s">
        <v>2</v>
      </c>
      <c r="C57" s="254" t="s">
        <v>53</v>
      </c>
      <c r="D57" s="255" t="s">
        <v>380</v>
      </c>
      <c r="E57" s="253" t="s">
        <v>378</v>
      </c>
      <c r="F57" s="254" t="s">
        <v>379</v>
      </c>
      <c r="G57" s="253" t="s">
        <v>225</v>
      </c>
    </row>
    <row r="58" spans="1:7" x14ac:dyDescent="0.3">
      <c r="A58" s="253">
        <f t="shared" si="0"/>
        <v>0</v>
      </c>
      <c r="B58" s="253" t="s">
        <v>2</v>
      </c>
      <c r="C58" s="254" t="s">
        <v>53</v>
      </c>
      <c r="D58" s="255" t="s">
        <v>381</v>
      </c>
      <c r="E58" s="253"/>
      <c r="F58" s="254" t="s">
        <v>379</v>
      </c>
      <c r="G58" s="253" t="s">
        <v>225</v>
      </c>
    </row>
    <row r="59" spans="1:7" x14ac:dyDescent="0.3">
      <c r="A59" s="253">
        <f t="shared" si="0"/>
        <v>0</v>
      </c>
      <c r="B59" s="253" t="s">
        <v>2</v>
      </c>
      <c r="C59" s="254" t="s">
        <v>53</v>
      </c>
      <c r="D59" s="255" t="s">
        <v>382</v>
      </c>
      <c r="E59" s="253" t="s">
        <v>378</v>
      </c>
      <c r="F59" s="254" t="s">
        <v>379</v>
      </c>
      <c r="G59" s="253" t="s">
        <v>225</v>
      </c>
    </row>
    <row r="60" spans="1:7" x14ac:dyDescent="0.3">
      <c r="A60" s="253">
        <f t="shared" si="0"/>
        <v>0</v>
      </c>
      <c r="B60" s="253" t="s">
        <v>2</v>
      </c>
      <c r="C60" s="254" t="s">
        <v>53</v>
      </c>
      <c r="D60" s="255" t="s">
        <v>383</v>
      </c>
      <c r="E60" s="253"/>
      <c r="F60" s="254" t="s">
        <v>384</v>
      </c>
      <c r="G60" s="253" t="s">
        <v>385</v>
      </c>
    </row>
    <row r="61" spans="1:7" x14ac:dyDescent="0.3">
      <c r="A61" s="253">
        <f t="shared" si="0"/>
        <v>0</v>
      </c>
      <c r="B61" s="253" t="s">
        <v>2</v>
      </c>
      <c r="C61" s="254" t="s">
        <v>53</v>
      </c>
      <c r="D61" s="255" t="s">
        <v>386</v>
      </c>
      <c r="E61" s="253"/>
      <c r="F61" s="254" t="s">
        <v>384</v>
      </c>
      <c r="G61" s="253" t="s">
        <v>385</v>
      </c>
    </row>
    <row r="62" spans="1:7" x14ac:dyDescent="0.3">
      <c r="A62" s="253">
        <f t="shared" si="0"/>
        <v>0</v>
      </c>
      <c r="B62" s="253" t="s">
        <v>2</v>
      </c>
      <c r="C62" s="254" t="s">
        <v>53</v>
      </c>
      <c r="D62" s="255" t="s">
        <v>387</v>
      </c>
      <c r="E62" s="253" t="s">
        <v>388</v>
      </c>
      <c r="F62" s="254" t="s">
        <v>389</v>
      </c>
      <c r="G62" s="253" t="s">
        <v>225</v>
      </c>
    </row>
    <row r="63" spans="1:7" x14ac:dyDescent="0.3">
      <c r="A63" s="253">
        <f t="shared" si="0"/>
        <v>0</v>
      </c>
      <c r="B63" s="253" t="s">
        <v>2</v>
      </c>
      <c r="C63" s="254" t="s">
        <v>53</v>
      </c>
      <c r="D63" s="255" t="s">
        <v>390</v>
      </c>
      <c r="E63" s="253" t="s">
        <v>388</v>
      </c>
      <c r="F63" s="254" t="s">
        <v>389</v>
      </c>
      <c r="G63" s="253" t="s">
        <v>225</v>
      </c>
    </row>
    <row r="64" spans="1:7" x14ac:dyDescent="0.3">
      <c r="A64" s="253">
        <f t="shared" si="0"/>
        <v>0</v>
      </c>
      <c r="B64" s="253" t="s">
        <v>2</v>
      </c>
      <c r="C64" s="254" t="s">
        <v>53</v>
      </c>
      <c r="D64" s="255" t="s">
        <v>391</v>
      </c>
      <c r="E64" s="253" t="s">
        <v>388</v>
      </c>
      <c r="F64" s="254" t="s">
        <v>392</v>
      </c>
      <c r="G64" s="253" t="s">
        <v>393</v>
      </c>
    </row>
    <row r="65" spans="1:7" x14ac:dyDescent="0.3">
      <c r="A65" s="253">
        <f t="shared" si="0"/>
        <v>0</v>
      </c>
      <c r="B65" s="253" t="s">
        <v>2</v>
      </c>
      <c r="C65" s="254" t="s">
        <v>53</v>
      </c>
      <c r="D65" s="255" t="s">
        <v>394</v>
      </c>
      <c r="E65" s="253" t="s">
        <v>388</v>
      </c>
      <c r="F65" s="254" t="s">
        <v>389</v>
      </c>
      <c r="G65" s="253" t="s">
        <v>225</v>
      </c>
    </row>
    <row r="66" spans="1:7" x14ac:dyDescent="0.3">
      <c r="A66" s="253">
        <f t="shared" ref="A66:A129" si="1">IF(J66="SI",IF(C66&lt;&gt;C65,1,A65+1),IF(C66&lt;&gt;C65,0,A65))</f>
        <v>0</v>
      </c>
      <c r="B66" s="253" t="s">
        <v>2</v>
      </c>
      <c r="C66" s="254" t="s">
        <v>53</v>
      </c>
      <c r="D66" s="255" t="s">
        <v>395</v>
      </c>
      <c r="E66" s="253" t="s">
        <v>388</v>
      </c>
      <c r="F66" s="254" t="s">
        <v>389</v>
      </c>
      <c r="G66" s="253" t="s">
        <v>225</v>
      </c>
    </row>
    <row r="67" spans="1:7" x14ac:dyDescent="0.3">
      <c r="A67" s="253">
        <f t="shared" si="1"/>
        <v>0</v>
      </c>
      <c r="B67" s="253" t="s">
        <v>2</v>
      </c>
      <c r="C67" s="254" t="s">
        <v>53</v>
      </c>
      <c r="D67" s="255" t="s">
        <v>396</v>
      </c>
      <c r="E67" s="253" t="s">
        <v>388</v>
      </c>
      <c r="F67" s="254" t="s">
        <v>397</v>
      </c>
      <c r="G67" s="253" t="s">
        <v>225</v>
      </c>
    </row>
    <row r="68" spans="1:7" x14ac:dyDescent="0.3">
      <c r="A68" s="253">
        <f t="shared" si="1"/>
        <v>0</v>
      </c>
      <c r="B68" s="253" t="s">
        <v>2</v>
      </c>
      <c r="C68" s="254" t="s">
        <v>53</v>
      </c>
      <c r="D68" s="255" t="s">
        <v>398</v>
      </c>
      <c r="E68" s="253" t="s">
        <v>388</v>
      </c>
      <c r="F68" s="254" t="s">
        <v>397</v>
      </c>
      <c r="G68" s="253" t="s">
        <v>225</v>
      </c>
    </row>
    <row r="69" spans="1:7" x14ac:dyDescent="0.3">
      <c r="A69" s="253">
        <f t="shared" si="1"/>
        <v>0</v>
      </c>
      <c r="B69" s="253" t="s">
        <v>2</v>
      </c>
      <c r="C69" s="254" t="s">
        <v>53</v>
      </c>
      <c r="D69" s="255" t="s">
        <v>399</v>
      </c>
      <c r="E69" s="253" t="s">
        <v>388</v>
      </c>
      <c r="F69" s="254" t="s">
        <v>397</v>
      </c>
      <c r="G69" s="253" t="s">
        <v>225</v>
      </c>
    </row>
    <row r="70" spans="1:7" x14ac:dyDescent="0.3">
      <c r="A70" s="253">
        <f t="shared" si="1"/>
        <v>0</v>
      </c>
      <c r="B70" s="253" t="s">
        <v>2</v>
      </c>
      <c r="C70" s="254" t="s">
        <v>53</v>
      </c>
      <c r="D70" s="255" t="s">
        <v>400</v>
      </c>
      <c r="E70" s="253" t="s">
        <v>401</v>
      </c>
      <c r="F70" s="254" t="s">
        <v>397</v>
      </c>
      <c r="G70" s="253" t="s">
        <v>225</v>
      </c>
    </row>
    <row r="71" spans="1:7" x14ac:dyDescent="0.3">
      <c r="A71" s="253">
        <f t="shared" si="1"/>
        <v>0</v>
      </c>
      <c r="B71" s="253" t="s">
        <v>2</v>
      </c>
      <c r="C71" s="254" t="s">
        <v>53</v>
      </c>
      <c r="D71" s="255" t="s">
        <v>402</v>
      </c>
      <c r="E71" s="253"/>
      <c r="F71" s="254" t="s">
        <v>403</v>
      </c>
      <c r="G71" s="253" t="s">
        <v>385</v>
      </c>
    </row>
    <row r="72" spans="1:7" x14ac:dyDescent="0.3">
      <c r="A72" s="253">
        <f t="shared" si="1"/>
        <v>0</v>
      </c>
      <c r="B72" s="253" t="s">
        <v>2</v>
      </c>
      <c r="C72" s="254" t="s">
        <v>53</v>
      </c>
      <c r="D72" s="255" t="s">
        <v>404</v>
      </c>
      <c r="E72" s="253"/>
      <c r="F72" s="254" t="s">
        <v>403</v>
      </c>
      <c r="G72" s="253" t="s">
        <v>385</v>
      </c>
    </row>
    <row r="73" spans="1:7" x14ac:dyDescent="0.3">
      <c r="A73" s="253">
        <f t="shared" si="1"/>
        <v>0</v>
      </c>
      <c r="B73" s="253" t="s">
        <v>2</v>
      </c>
      <c r="C73" s="254" t="s">
        <v>53</v>
      </c>
      <c r="D73" s="255" t="s">
        <v>405</v>
      </c>
      <c r="E73" s="253" t="s">
        <v>406</v>
      </c>
      <c r="F73" s="254" t="s">
        <v>403</v>
      </c>
      <c r="G73" s="253" t="s">
        <v>385</v>
      </c>
    </row>
    <row r="74" spans="1:7" x14ac:dyDescent="0.3">
      <c r="A74" s="253">
        <f t="shared" si="1"/>
        <v>0</v>
      </c>
      <c r="B74" s="253" t="s">
        <v>2</v>
      </c>
      <c r="C74" s="254" t="s">
        <v>53</v>
      </c>
      <c r="D74" s="255" t="s">
        <v>407</v>
      </c>
      <c r="E74" s="253"/>
      <c r="F74" s="254" t="s">
        <v>408</v>
      </c>
      <c r="G74" s="253" t="s">
        <v>409</v>
      </c>
    </row>
    <row r="75" spans="1:7" x14ac:dyDescent="0.3">
      <c r="A75" s="253">
        <f t="shared" si="1"/>
        <v>0</v>
      </c>
      <c r="B75" s="253" t="s">
        <v>2</v>
      </c>
      <c r="C75" s="254" t="s">
        <v>53</v>
      </c>
      <c r="D75" s="255" t="s">
        <v>410</v>
      </c>
      <c r="E75" s="253"/>
      <c r="F75" s="254" t="s">
        <v>408</v>
      </c>
      <c r="G75" s="253" t="s">
        <v>385</v>
      </c>
    </row>
    <row r="76" spans="1:7" x14ac:dyDescent="0.3">
      <c r="A76" s="253">
        <f t="shared" si="1"/>
        <v>0</v>
      </c>
      <c r="B76" s="253" t="s">
        <v>2</v>
      </c>
      <c r="C76" s="254" t="s">
        <v>53</v>
      </c>
      <c r="D76" s="255" t="s">
        <v>411</v>
      </c>
      <c r="E76" s="253" t="s">
        <v>378</v>
      </c>
      <c r="F76" s="254" t="s">
        <v>412</v>
      </c>
      <c r="G76" s="253" t="s">
        <v>225</v>
      </c>
    </row>
    <row r="77" spans="1:7" x14ac:dyDescent="0.3">
      <c r="A77" s="253">
        <f t="shared" si="1"/>
        <v>0</v>
      </c>
      <c r="B77" s="253" t="s">
        <v>2</v>
      </c>
      <c r="C77" s="254" t="s">
        <v>53</v>
      </c>
      <c r="D77" s="255" t="s">
        <v>413</v>
      </c>
      <c r="E77" s="253" t="s">
        <v>378</v>
      </c>
      <c r="F77" s="254" t="s">
        <v>412</v>
      </c>
      <c r="G77" s="253" t="s">
        <v>225</v>
      </c>
    </row>
    <row r="78" spans="1:7" x14ac:dyDescent="0.3">
      <c r="A78" s="253">
        <f t="shared" si="1"/>
        <v>0</v>
      </c>
      <c r="B78" s="253" t="s">
        <v>2</v>
      </c>
      <c r="C78" s="254" t="s">
        <v>53</v>
      </c>
      <c r="D78" s="255" t="s">
        <v>414</v>
      </c>
      <c r="E78" s="253" t="s">
        <v>415</v>
      </c>
      <c r="F78" s="254" t="s">
        <v>408</v>
      </c>
      <c r="G78" s="253" t="s">
        <v>409</v>
      </c>
    </row>
    <row r="79" spans="1:7" x14ac:dyDescent="0.3">
      <c r="A79" s="253">
        <f t="shared" si="1"/>
        <v>0</v>
      </c>
      <c r="B79" s="253" t="s">
        <v>2</v>
      </c>
      <c r="C79" s="254" t="s">
        <v>53</v>
      </c>
      <c r="D79" s="255" t="s">
        <v>416</v>
      </c>
      <c r="E79" s="253" t="s">
        <v>415</v>
      </c>
      <c r="F79" s="254" t="s">
        <v>408</v>
      </c>
      <c r="G79" s="253" t="s">
        <v>385</v>
      </c>
    </row>
    <row r="80" spans="1:7" x14ac:dyDescent="0.3">
      <c r="A80" s="253">
        <f t="shared" si="1"/>
        <v>0</v>
      </c>
      <c r="B80" s="253" t="s">
        <v>2</v>
      </c>
      <c r="C80" s="254" t="s">
        <v>53</v>
      </c>
      <c r="D80" s="255" t="s">
        <v>417</v>
      </c>
      <c r="E80" s="253" t="s">
        <v>388</v>
      </c>
      <c r="F80" s="254" t="s">
        <v>418</v>
      </c>
      <c r="G80" s="253" t="s">
        <v>225</v>
      </c>
    </row>
    <row r="81" spans="1:7" x14ac:dyDescent="0.3">
      <c r="A81" s="253">
        <f t="shared" si="1"/>
        <v>0</v>
      </c>
      <c r="B81" s="253" t="s">
        <v>2</v>
      </c>
      <c r="C81" s="254" t="s">
        <v>53</v>
      </c>
      <c r="D81" s="255" t="s">
        <v>419</v>
      </c>
      <c r="E81" s="253"/>
      <c r="F81" s="254" t="s">
        <v>420</v>
      </c>
      <c r="G81" s="253" t="s">
        <v>225</v>
      </c>
    </row>
    <row r="82" spans="1:7" x14ac:dyDescent="0.3">
      <c r="A82" s="253">
        <f t="shared" si="1"/>
        <v>0</v>
      </c>
      <c r="B82" s="253" t="s">
        <v>2</v>
      </c>
      <c r="C82" s="254" t="s">
        <v>53</v>
      </c>
      <c r="D82" s="255" t="s">
        <v>421</v>
      </c>
      <c r="E82" s="253" t="s">
        <v>378</v>
      </c>
      <c r="F82" s="254" t="s">
        <v>420</v>
      </c>
      <c r="G82" s="253" t="s">
        <v>225</v>
      </c>
    </row>
    <row r="83" spans="1:7" x14ac:dyDescent="0.3">
      <c r="A83" s="253">
        <f t="shared" si="1"/>
        <v>0</v>
      </c>
      <c r="B83" s="253" t="s">
        <v>2</v>
      </c>
      <c r="C83" s="254" t="s">
        <v>53</v>
      </c>
      <c r="D83" s="255" t="s">
        <v>422</v>
      </c>
      <c r="E83" s="253"/>
      <c r="F83" s="254" t="s">
        <v>420</v>
      </c>
      <c r="G83" s="253" t="s">
        <v>225</v>
      </c>
    </row>
    <row r="84" spans="1:7" x14ac:dyDescent="0.3">
      <c r="A84" s="253">
        <f t="shared" si="1"/>
        <v>0</v>
      </c>
      <c r="B84" s="253" t="s">
        <v>2</v>
      </c>
      <c r="C84" s="254" t="s">
        <v>53</v>
      </c>
      <c r="D84" s="255" t="s">
        <v>423</v>
      </c>
      <c r="E84" s="253" t="s">
        <v>378</v>
      </c>
      <c r="F84" s="254" t="s">
        <v>420</v>
      </c>
      <c r="G84" s="253" t="s">
        <v>225</v>
      </c>
    </row>
    <row r="85" spans="1:7" x14ac:dyDescent="0.3">
      <c r="A85" s="253">
        <f t="shared" si="1"/>
        <v>0</v>
      </c>
      <c r="B85" s="253" t="s">
        <v>2</v>
      </c>
      <c r="C85" s="254" t="s">
        <v>53</v>
      </c>
      <c r="D85" s="255" t="s">
        <v>424</v>
      </c>
      <c r="E85" s="253" t="s">
        <v>388</v>
      </c>
      <c r="F85" s="254" t="s">
        <v>420</v>
      </c>
      <c r="G85" s="253" t="s">
        <v>225</v>
      </c>
    </row>
    <row r="86" spans="1:7" x14ac:dyDescent="0.3">
      <c r="A86" s="253">
        <f t="shared" si="1"/>
        <v>0</v>
      </c>
      <c r="B86" s="253" t="s">
        <v>2</v>
      </c>
      <c r="C86" s="254" t="s">
        <v>53</v>
      </c>
      <c r="D86" s="255" t="s">
        <v>425</v>
      </c>
      <c r="E86" s="253" t="s">
        <v>378</v>
      </c>
      <c r="F86" s="254" t="s">
        <v>420</v>
      </c>
      <c r="G86" s="253" t="s">
        <v>225</v>
      </c>
    </row>
    <row r="87" spans="1:7" x14ac:dyDescent="0.3">
      <c r="A87" s="253">
        <f t="shared" si="1"/>
        <v>0</v>
      </c>
      <c r="B87" s="253" t="s">
        <v>2</v>
      </c>
      <c r="C87" s="254" t="s">
        <v>53</v>
      </c>
      <c r="D87" s="255" t="s">
        <v>426</v>
      </c>
      <c r="E87" s="253" t="s">
        <v>388</v>
      </c>
      <c r="F87" s="254" t="s">
        <v>420</v>
      </c>
      <c r="G87" s="253" t="s">
        <v>225</v>
      </c>
    </row>
    <row r="88" spans="1:7" x14ac:dyDescent="0.3">
      <c r="A88" s="253">
        <f t="shared" si="1"/>
        <v>0</v>
      </c>
      <c r="B88" s="253" t="s">
        <v>2</v>
      </c>
      <c r="C88" s="254" t="s">
        <v>53</v>
      </c>
      <c r="D88" s="255" t="s">
        <v>427</v>
      </c>
      <c r="E88" s="253" t="s">
        <v>388</v>
      </c>
      <c r="F88" s="254" t="s">
        <v>420</v>
      </c>
      <c r="G88" s="253" t="s">
        <v>225</v>
      </c>
    </row>
    <row r="89" spans="1:7" x14ac:dyDescent="0.3">
      <c r="A89" s="253">
        <f t="shared" si="1"/>
        <v>0</v>
      </c>
      <c r="B89" s="253" t="s">
        <v>2</v>
      </c>
      <c r="C89" s="254" t="s">
        <v>53</v>
      </c>
      <c r="D89" s="255" t="s">
        <v>428</v>
      </c>
      <c r="E89" s="253" t="s">
        <v>415</v>
      </c>
      <c r="F89" s="254" t="s">
        <v>429</v>
      </c>
      <c r="G89" s="253" t="s">
        <v>385</v>
      </c>
    </row>
    <row r="90" spans="1:7" x14ac:dyDescent="0.3">
      <c r="A90" s="253">
        <f t="shared" si="1"/>
        <v>0</v>
      </c>
      <c r="B90" s="253" t="s">
        <v>2</v>
      </c>
      <c r="C90" s="254" t="s">
        <v>53</v>
      </c>
      <c r="D90" s="255" t="s">
        <v>430</v>
      </c>
      <c r="E90" s="253" t="s">
        <v>388</v>
      </c>
      <c r="F90" s="254" t="s">
        <v>412</v>
      </c>
      <c r="G90" s="253" t="s">
        <v>225</v>
      </c>
    </row>
    <row r="91" spans="1:7" x14ac:dyDescent="0.3">
      <c r="A91" s="253">
        <f t="shared" si="1"/>
        <v>0</v>
      </c>
      <c r="B91" s="253" t="s">
        <v>2</v>
      </c>
      <c r="C91" s="254" t="s">
        <v>53</v>
      </c>
      <c r="D91" s="255" t="s">
        <v>431</v>
      </c>
      <c r="E91" s="253" t="s">
        <v>378</v>
      </c>
      <c r="F91" s="254" t="s">
        <v>412</v>
      </c>
      <c r="G91" s="253" t="s">
        <v>225</v>
      </c>
    </row>
    <row r="92" spans="1:7" x14ac:dyDescent="0.3">
      <c r="A92" s="253">
        <f t="shared" si="1"/>
        <v>0</v>
      </c>
      <c r="B92" s="253" t="s">
        <v>2</v>
      </c>
      <c r="C92" s="254" t="s">
        <v>53</v>
      </c>
      <c r="D92" s="255" t="s">
        <v>432</v>
      </c>
      <c r="E92" s="253"/>
      <c r="F92" s="254" t="s">
        <v>433</v>
      </c>
      <c r="G92" s="253" t="s">
        <v>409</v>
      </c>
    </row>
    <row r="93" spans="1:7" x14ac:dyDescent="0.3">
      <c r="A93" s="253">
        <f t="shared" si="1"/>
        <v>0</v>
      </c>
      <c r="B93" s="253" t="s">
        <v>2</v>
      </c>
      <c r="C93" s="254" t="s">
        <v>53</v>
      </c>
      <c r="D93" s="255" t="s">
        <v>434</v>
      </c>
      <c r="E93" s="253"/>
      <c r="F93" s="254" t="s">
        <v>433</v>
      </c>
      <c r="G93" s="253" t="s">
        <v>409</v>
      </c>
    </row>
    <row r="94" spans="1:7" x14ac:dyDescent="0.3">
      <c r="A94" s="253">
        <f t="shared" si="1"/>
        <v>0</v>
      </c>
      <c r="B94" s="253" t="s">
        <v>2</v>
      </c>
      <c r="C94" s="254" t="s">
        <v>53</v>
      </c>
      <c r="D94" s="255" t="s">
        <v>435</v>
      </c>
      <c r="E94" s="253" t="s">
        <v>364</v>
      </c>
      <c r="F94" s="254" t="s">
        <v>412</v>
      </c>
      <c r="G94" s="253" t="s">
        <v>225</v>
      </c>
    </row>
    <row r="95" spans="1:7" x14ac:dyDescent="0.3">
      <c r="A95" s="253">
        <f t="shared" si="1"/>
        <v>0</v>
      </c>
      <c r="B95" s="253" t="s">
        <v>2</v>
      </c>
      <c r="C95" s="254" t="s">
        <v>53</v>
      </c>
      <c r="D95" s="255" t="s">
        <v>436</v>
      </c>
      <c r="E95" s="253" t="s">
        <v>364</v>
      </c>
      <c r="F95" s="254" t="s">
        <v>412</v>
      </c>
      <c r="G95" s="253" t="s">
        <v>225</v>
      </c>
    </row>
    <row r="96" spans="1:7" x14ac:dyDescent="0.3">
      <c r="A96" s="253">
        <f t="shared" si="1"/>
        <v>0</v>
      </c>
      <c r="B96" s="253" t="s">
        <v>2</v>
      </c>
      <c r="C96" s="254" t="s">
        <v>53</v>
      </c>
      <c r="D96" s="255" t="s">
        <v>437</v>
      </c>
      <c r="E96" s="253" t="s">
        <v>438</v>
      </c>
      <c r="F96" s="254" t="s">
        <v>433</v>
      </c>
      <c r="G96" s="253" t="s">
        <v>409</v>
      </c>
    </row>
    <row r="97" spans="1:7" x14ac:dyDescent="0.3">
      <c r="A97" s="253">
        <f t="shared" si="1"/>
        <v>0</v>
      </c>
      <c r="B97" s="253" t="s">
        <v>2</v>
      </c>
      <c r="C97" s="254" t="s">
        <v>53</v>
      </c>
      <c r="D97" s="255" t="s">
        <v>439</v>
      </c>
      <c r="E97" s="253" t="s">
        <v>364</v>
      </c>
      <c r="F97" s="254" t="s">
        <v>408</v>
      </c>
      <c r="G97" s="253" t="s">
        <v>409</v>
      </c>
    </row>
    <row r="98" spans="1:7" x14ac:dyDescent="0.3">
      <c r="A98" s="253">
        <f t="shared" si="1"/>
        <v>0</v>
      </c>
      <c r="B98" s="253" t="s">
        <v>2</v>
      </c>
      <c r="C98" s="254" t="s">
        <v>53</v>
      </c>
      <c r="D98" s="255" t="s">
        <v>440</v>
      </c>
      <c r="E98" s="253" t="s">
        <v>388</v>
      </c>
      <c r="F98" s="254" t="s">
        <v>441</v>
      </c>
      <c r="G98" s="253" t="s">
        <v>385</v>
      </c>
    </row>
    <row r="99" spans="1:7" x14ac:dyDescent="0.3">
      <c r="A99" s="253">
        <f t="shared" si="1"/>
        <v>0</v>
      </c>
      <c r="B99" s="253" t="s">
        <v>2</v>
      </c>
      <c r="C99" s="254" t="s">
        <v>53</v>
      </c>
      <c r="D99" s="255" t="s">
        <v>442</v>
      </c>
      <c r="E99" s="253" t="s">
        <v>388</v>
      </c>
      <c r="F99" s="254" t="s">
        <v>433</v>
      </c>
      <c r="G99" s="253" t="s">
        <v>409</v>
      </c>
    </row>
    <row r="100" spans="1:7" x14ac:dyDescent="0.3">
      <c r="A100" s="253">
        <f t="shared" si="1"/>
        <v>0</v>
      </c>
      <c r="B100" s="253" t="s">
        <v>2</v>
      </c>
      <c r="C100" s="254" t="s">
        <v>53</v>
      </c>
      <c r="D100" s="255" t="s">
        <v>443</v>
      </c>
      <c r="E100" s="253" t="s">
        <v>388</v>
      </c>
      <c r="F100" s="254" t="s">
        <v>408</v>
      </c>
      <c r="G100" s="253" t="s">
        <v>409</v>
      </c>
    </row>
    <row r="101" spans="1:7" x14ac:dyDescent="0.3">
      <c r="A101" s="253">
        <f t="shared" si="1"/>
        <v>0</v>
      </c>
      <c r="B101" s="253" t="s">
        <v>2</v>
      </c>
      <c r="C101" s="254" t="s">
        <v>53</v>
      </c>
      <c r="D101" s="255" t="s">
        <v>444</v>
      </c>
      <c r="E101" s="253" t="s">
        <v>388</v>
      </c>
      <c r="F101" s="254" t="s">
        <v>445</v>
      </c>
      <c r="G101" s="253" t="s">
        <v>225</v>
      </c>
    </row>
    <row r="102" spans="1:7" x14ac:dyDescent="0.3">
      <c r="A102" s="253">
        <f t="shared" si="1"/>
        <v>0</v>
      </c>
      <c r="B102" s="253" t="s">
        <v>2</v>
      </c>
      <c r="C102" s="254" t="s">
        <v>53</v>
      </c>
      <c r="D102" s="255" t="s">
        <v>446</v>
      </c>
      <c r="E102" s="253"/>
      <c r="F102" s="254" t="s">
        <v>447</v>
      </c>
      <c r="G102" s="253" t="s">
        <v>409</v>
      </c>
    </row>
    <row r="103" spans="1:7" x14ac:dyDescent="0.3">
      <c r="A103" s="253">
        <f t="shared" si="1"/>
        <v>0</v>
      </c>
      <c r="B103" s="253" t="s">
        <v>2</v>
      </c>
      <c r="C103" s="254" t="s">
        <v>53</v>
      </c>
      <c r="D103" s="255" t="s">
        <v>448</v>
      </c>
      <c r="E103" s="253" t="s">
        <v>388</v>
      </c>
      <c r="F103" s="254" t="s">
        <v>447</v>
      </c>
      <c r="G103" s="253" t="s">
        <v>225</v>
      </c>
    </row>
    <row r="104" spans="1:7" x14ac:dyDescent="0.3">
      <c r="A104" s="253">
        <f t="shared" si="1"/>
        <v>0</v>
      </c>
      <c r="B104" s="253" t="s">
        <v>2</v>
      </c>
      <c r="C104" s="254" t="s">
        <v>53</v>
      </c>
      <c r="D104" s="255" t="s">
        <v>449</v>
      </c>
      <c r="E104" s="253"/>
      <c r="F104" s="254" t="s">
        <v>450</v>
      </c>
      <c r="G104" s="253" t="s">
        <v>409</v>
      </c>
    </row>
    <row r="105" spans="1:7" x14ac:dyDescent="0.3">
      <c r="A105" s="253">
        <f t="shared" si="1"/>
        <v>0</v>
      </c>
      <c r="B105" s="253" t="s">
        <v>2</v>
      </c>
      <c r="C105" s="254" t="s">
        <v>53</v>
      </c>
      <c r="D105" s="255" t="s">
        <v>451</v>
      </c>
      <c r="E105" s="253"/>
      <c r="F105" s="254" t="s">
        <v>450</v>
      </c>
      <c r="G105" s="253" t="s">
        <v>225</v>
      </c>
    </row>
    <row r="106" spans="1:7" x14ac:dyDescent="0.3">
      <c r="A106" s="253">
        <f t="shared" si="1"/>
        <v>0</v>
      </c>
      <c r="B106" s="253" t="s">
        <v>2</v>
      </c>
      <c r="C106" s="254" t="s">
        <v>53</v>
      </c>
      <c r="D106" s="255" t="s">
        <v>452</v>
      </c>
      <c r="E106" s="253" t="s">
        <v>388</v>
      </c>
      <c r="F106" s="254" t="s">
        <v>453</v>
      </c>
      <c r="G106" s="253" t="s">
        <v>225</v>
      </c>
    </row>
    <row r="107" spans="1:7" x14ac:dyDescent="0.3">
      <c r="A107" s="253">
        <f t="shared" si="1"/>
        <v>0</v>
      </c>
      <c r="B107" s="253" t="s">
        <v>2</v>
      </c>
      <c r="C107" s="254" t="s">
        <v>53</v>
      </c>
      <c r="D107" s="255" t="s">
        <v>454</v>
      </c>
      <c r="E107" s="253" t="s">
        <v>388</v>
      </c>
      <c r="F107" s="254" t="s">
        <v>453</v>
      </c>
      <c r="G107" s="253" t="s">
        <v>225</v>
      </c>
    </row>
    <row r="108" spans="1:7" x14ac:dyDescent="0.3">
      <c r="A108" s="253">
        <f t="shared" si="1"/>
        <v>0</v>
      </c>
      <c r="B108" s="253" t="s">
        <v>2</v>
      </c>
      <c r="C108" s="254" t="s">
        <v>53</v>
      </c>
      <c r="D108" s="255" t="s">
        <v>455</v>
      </c>
      <c r="E108" s="253" t="s">
        <v>388</v>
      </c>
      <c r="F108" s="254" t="s">
        <v>456</v>
      </c>
      <c r="G108" s="253" t="s">
        <v>225</v>
      </c>
    </row>
    <row r="109" spans="1:7" x14ac:dyDescent="0.3">
      <c r="A109" s="253">
        <f t="shared" si="1"/>
        <v>0</v>
      </c>
      <c r="B109" s="253" t="s">
        <v>2</v>
      </c>
      <c r="C109" s="254" t="s">
        <v>53</v>
      </c>
      <c r="D109" s="255" t="s">
        <v>457</v>
      </c>
      <c r="E109" s="253" t="s">
        <v>388</v>
      </c>
      <c r="F109" s="254" t="s">
        <v>456</v>
      </c>
      <c r="G109" s="253" t="s">
        <v>225</v>
      </c>
    </row>
    <row r="110" spans="1:7" x14ac:dyDescent="0.3">
      <c r="A110" s="253">
        <f t="shared" si="1"/>
        <v>0</v>
      </c>
      <c r="B110" s="253" t="s">
        <v>2</v>
      </c>
      <c r="C110" s="254" t="s">
        <v>53</v>
      </c>
      <c r="D110" s="255" t="s">
        <v>458</v>
      </c>
      <c r="E110" s="253" t="s">
        <v>388</v>
      </c>
      <c r="F110" s="254" t="s">
        <v>456</v>
      </c>
      <c r="G110" s="253" t="s">
        <v>225</v>
      </c>
    </row>
    <row r="111" spans="1:7" x14ac:dyDescent="0.3">
      <c r="A111" s="253">
        <f t="shared" si="1"/>
        <v>0</v>
      </c>
      <c r="B111" s="253" t="s">
        <v>2</v>
      </c>
      <c r="C111" s="254" t="s">
        <v>53</v>
      </c>
      <c r="D111" s="255" t="s">
        <v>459</v>
      </c>
      <c r="E111" s="253" t="s">
        <v>388</v>
      </c>
      <c r="F111" s="254" t="s">
        <v>456</v>
      </c>
      <c r="G111" s="253" t="s">
        <v>225</v>
      </c>
    </row>
    <row r="112" spans="1:7" x14ac:dyDescent="0.3">
      <c r="A112" s="253">
        <f t="shared" si="1"/>
        <v>0</v>
      </c>
      <c r="B112" s="253" t="s">
        <v>2</v>
      </c>
      <c r="C112" s="254" t="s">
        <v>53</v>
      </c>
      <c r="D112" s="255" t="s">
        <v>460</v>
      </c>
      <c r="E112" s="253" t="s">
        <v>388</v>
      </c>
      <c r="F112" s="254" t="s">
        <v>456</v>
      </c>
      <c r="G112" s="253" t="s">
        <v>225</v>
      </c>
    </row>
    <row r="113" spans="1:7" x14ac:dyDescent="0.3">
      <c r="A113" s="253">
        <f t="shared" si="1"/>
        <v>0</v>
      </c>
      <c r="B113" s="253" t="s">
        <v>2</v>
      </c>
      <c r="C113" s="254" t="s">
        <v>53</v>
      </c>
      <c r="D113" s="255" t="s">
        <v>461</v>
      </c>
      <c r="E113" s="253" t="s">
        <v>462</v>
      </c>
      <c r="F113" s="254" t="s">
        <v>463</v>
      </c>
      <c r="G113" s="253" t="s">
        <v>385</v>
      </c>
    </row>
    <row r="114" spans="1:7" x14ac:dyDescent="0.3">
      <c r="A114" s="253">
        <f t="shared" si="1"/>
        <v>0</v>
      </c>
      <c r="B114" s="253" t="s">
        <v>2</v>
      </c>
      <c r="C114" s="254" t="s">
        <v>53</v>
      </c>
      <c r="D114" s="255" t="s">
        <v>464</v>
      </c>
      <c r="E114" s="253" t="s">
        <v>462</v>
      </c>
      <c r="F114" s="254" t="s">
        <v>463</v>
      </c>
      <c r="G114" s="253" t="s">
        <v>385</v>
      </c>
    </row>
    <row r="115" spans="1:7" x14ac:dyDescent="0.3">
      <c r="A115" s="253">
        <f t="shared" si="1"/>
        <v>0</v>
      </c>
      <c r="B115" s="253" t="s">
        <v>2</v>
      </c>
      <c r="C115" s="254" t="s">
        <v>53</v>
      </c>
      <c r="D115" s="255" t="s">
        <v>465</v>
      </c>
      <c r="E115" s="253" t="s">
        <v>462</v>
      </c>
      <c r="F115" s="254" t="s">
        <v>463</v>
      </c>
      <c r="G115" s="253" t="s">
        <v>385</v>
      </c>
    </row>
    <row r="116" spans="1:7" x14ac:dyDescent="0.3">
      <c r="A116" s="253">
        <f t="shared" si="1"/>
        <v>0</v>
      </c>
      <c r="B116" s="253" t="s">
        <v>2</v>
      </c>
      <c r="C116" s="254" t="s">
        <v>53</v>
      </c>
      <c r="D116" s="255" t="s">
        <v>466</v>
      </c>
      <c r="E116" s="253" t="s">
        <v>467</v>
      </c>
      <c r="F116" s="254" t="s">
        <v>463</v>
      </c>
      <c r="G116" s="253" t="s">
        <v>385</v>
      </c>
    </row>
    <row r="117" spans="1:7" x14ac:dyDescent="0.3">
      <c r="A117" s="253">
        <f t="shared" si="1"/>
        <v>0</v>
      </c>
      <c r="B117" s="253" t="s">
        <v>2</v>
      </c>
      <c r="C117" s="254" t="s">
        <v>53</v>
      </c>
      <c r="D117" s="255" t="s">
        <v>468</v>
      </c>
      <c r="E117" s="253" t="s">
        <v>388</v>
      </c>
      <c r="F117" s="254" t="s">
        <v>463</v>
      </c>
      <c r="G117" s="253" t="s">
        <v>385</v>
      </c>
    </row>
    <row r="118" spans="1:7" x14ac:dyDescent="0.3">
      <c r="A118" s="253">
        <f t="shared" si="1"/>
        <v>0</v>
      </c>
      <c r="B118" s="253" t="s">
        <v>2</v>
      </c>
      <c r="C118" s="254" t="s">
        <v>53</v>
      </c>
      <c r="D118" s="255" t="s">
        <v>469</v>
      </c>
      <c r="E118" s="253" t="s">
        <v>388</v>
      </c>
      <c r="F118" s="254" t="s">
        <v>463</v>
      </c>
      <c r="G118" s="253" t="s">
        <v>385</v>
      </c>
    </row>
    <row r="119" spans="1:7" x14ac:dyDescent="0.3">
      <c r="A119" s="253">
        <f t="shared" si="1"/>
        <v>0</v>
      </c>
      <c r="B119" s="253" t="s">
        <v>2</v>
      </c>
      <c r="C119" s="254" t="s">
        <v>53</v>
      </c>
      <c r="D119" s="255" t="s">
        <v>470</v>
      </c>
      <c r="E119" s="253" t="s">
        <v>462</v>
      </c>
      <c r="F119" s="254" t="s">
        <v>471</v>
      </c>
      <c r="G119" s="253" t="s">
        <v>385</v>
      </c>
    </row>
    <row r="120" spans="1:7" x14ac:dyDescent="0.3">
      <c r="A120" s="253">
        <f t="shared" si="1"/>
        <v>0</v>
      </c>
      <c r="B120" s="253" t="s">
        <v>2</v>
      </c>
      <c r="C120" s="254" t="s">
        <v>53</v>
      </c>
      <c r="D120" s="255" t="s">
        <v>472</v>
      </c>
      <c r="E120" s="253" t="s">
        <v>388</v>
      </c>
      <c r="F120" s="254" t="s">
        <v>456</v>
      </c>
      <c r="G120" s="253" t="s">
        <v>225</v>
      </c>
    </row>
    <row r="121" spans="1:7" x14ac:dyDescent="0.3">
      <c r="A121" s="253">
        <f t="shared" si="1"/>
        <v>0</v>
      </c>
      <c r="B121" s="253" t="s">
        <v>2</v>
      </c>
      <c r="C121" s="254" t="s">
        <v>53</v>
      </c>
      <c r="D121" s="255" t="s">
        <v>473</v>
      </c>
      <c r="E121" s="253" t="s">
        <v>388</v>
      </c>
      <c r="F121" s="254" t="s">
        <v>456</v>
      </c>
      <c r="G121" s="253" t="s">
        <v>225</v>
      </c>
    </row>
    <row r="122" spans="1:7" x14ac:dyDescent="0.3">
      <c r="A122" s="253">
        <f t="shared" si="1"/>
        <v>0</v>
      </c>
      <c r="B122" s="253" t="s">
        <v>2</v>
      </c>
      <c r="C122" s="254" t="s">
        <v>53</v>
      </c>
      <c r="D122" s="255" t="s">
        <v>474</v>
      </c>
      <c r="E122" s="253" t="s">
        <v>388</v>
      </c>
      <c r="F122" s="254" t="s">
        <v>463</v>
      </c>
      <c r="G122" s="253" t="s">
        <v>385</v>
      </c>
    </row>
    <row r="123" spans="1:7" x14ac:dyDescent="0.3">
      <c r="A123" s="253">
        <f t="shared" si="1"/>
        <v>0</v>
      </c>
      <c r="B123" s="253" t="s">
        <v>2</v>
      </c>
      <c r="C123" s="254" t="s">
        <v>53</v>
      </c>
      <c r="D123" s="255" t="s">
        <v>475</v>
      </c>
      <c r="E123" s="253" t="s">
        <v>388</v>
      </c>
      <c r="F123" s="254" t="s">
        <v>463</v>
      </c>
      <c r="G123" s="253" t="s">
        <v>385</v>
      </c>
    </row>
    <row r="124" spans="1:7" x14ac:dyDescent="0.3">
      <c r="A124" s="253">
        <f t="shared" si="1"/>
        <v>0</v>
      </c>
      <c r="B124" s="253" t="s">
        <v>2</v>
      </c>
      <c r="C124" s="254" t="s">
        <v>53</v>
      </c>
      <c r="D124" s="255" t="s">
        <v>476</v>
      </c>
      <c r="E124" s="253" t="s">
        <v>388</v>
      </c>
      <c r="F124" s="254" t="s">
        <v>463</v>
      </c>
      <c r="G124" s="253" t="s">
        <v>385</v>
      </c>
    </row>
    <row r="125" spans="1:7" x14ac:dyDescent="0.3">
      <c r="A125" s="253">
        <f t="shared" si="1"/>
        <v>0</v>
      </c>
      <c r="B125" s="253" t="s">
        <v>2</v>
      </c>
      <c r="C125" s="254" t="s">
        <v>53</v>
      </c>
      <c r="D125" s="255" t="s">
        <v>477</v>
      </c>
      <c r="E125" s="253" t="s">
        <v>388</v>
      </c>
      <c r="F125" s="254" t="s">
        <v>463</v>
      </c>
      <c r="G125" s="253" t="s">
        <v>385</v>
      </c>
    </row>
    <row r="126" spans="1:7" x14ac:dyDescent="0.3">
      <c r="A126" s="253">
        <f t="shared" si="1"/>
        <v>0</v>
      </c>
      <c r="B126" s="253" t="s">
        <v>2</v>
      </c>
      <c r="C126" s="254" t="s">
        <v>53</v>
      </c>
      <c r="D126" s="255" t="s">
        <v>478</v>
      </c>
      <c r="E126" s="253" t="s">
        <v>388</v>
      </c>
      <c r="F126" s="254" t="s">
        <v>463</v>
      </c>
      <c r="G126" s="253" t="s">
        <v>385</v>
      </c>
    </row>
    <row r="127" spans="1:7" x14ac:dyDescent="0.3">
      <c r="A127" s="253">
        <f t="shared" si="1"/>
        <v>0</v>
      </c>
      <c r="B127" s="253" t="s">
        <v>2</v>
      </c>
      <c r="C127" s="254" t="s">
        <v>53</v>
      </c>
      <c r="D127" s="255" t="s">
        <v>479</v>
      </c>
      <c r="E127" s="253" t="s">
        <v>388</v>
      </c>
      <c r="F127" s="254" t="s">
        <v>463</v>
      </c>
      <c r="G127" s="253" t="s">
        <v>385</v>
      </c>
    </row>
    <row r="128" spans="1:7" x14ac:dyDescent="0.3">
      <c r="A128" s="253">
        <f t="shared" si="1"/>
        <v>0</v>
      </c>
      <c r="B128" s="253" t="s">
        <v>2</v>
      </c>
      <c r="C128" s="254" t="s">
        <v>53</v>
      </c>
      <c r="D128" s="255" t="s">
        <v>480</v>
      </c>
      <c r="E128" s="253" t="s">
        <v>388</v>
      </c>
      <c r="F128" s="254" t="s">
        <v>463</v>
      </c>
      <c r="G128" s="253" t="s">
        <v>385</v>
      </c>
    </row>
    <row r="129" spans="1:7" x14ac:dyDescent="0.3">
      <c r="A129" s="253">
        <f t="shared" si="1"/>
        <v>0</v>
      </c>
      <c r="B129" s="253" t="s">
        <v>2</v>
      </c>
      <c r="C129" s="254" t="s">
        <v>53</v>
      </c>
      <c r="D129" s="255" t="s">
        <v>481</v>
      </c>
      <c r="E129" s="253" t="s">
        <v>388</v>
      </c>
      <c r="F129" s="254" t="s">
        <v>463</v>
      </c>
      <c r="G129" s="253" t="s">
        <v>385</v>
      </c>
    </row>
    <row r="130" spans="1:7" x14ac:dyDescent="0.3">
      <c r="A130" s="253">
        <f t="shared" ref="A130:A193" si="2">IF(J130="SI",IF(C130&lt;&gt;C129,1,A129+1),IF(C130&lt;&gt;C129,0,A129))</f>
        <v>0</v>
      </c>
      <c r="B130" s="253" t="s">
        <v>2</v>
      </c>
      <c r="C130" s="254" t="s">
        <v>53</v>
      </c>
      <c r="D130" s="255" t="s">
        <v>482</v>
      </c>
      <c r="E130" s="253"/>
      <c r="F130" s="254" t="s">
        <v>429</v>
      </c>
      <c r="G130" s="253" t="s">
        <v>385</v>
      </c>
    </row>
    <row r="131" spans="1:7" x14ac:dyDescent="0.3">
      <c r="A131" s="253">
        <f t="shared" si="2"/>
        <v>0</v>
      </c>
      <c r="B131" s="253" t="s">
        <v>2</v>
      </c>
      <c r="C131" s="254" t="s">
        <v>53</v>
      </c>
      <c r="D131" s="255" t="s">
        <v>483</v>
      </c>
      <c r="E131" s="253" t="s">
        <v>388</v>
      </c>
      <c r="F131" s="254" t="s">
        <v>463</v>
      </c>
      <c r="G131" s="253" t="s">
        <v>385</v>
      </c>
    </row>
    <row r="132" spans="1:7" x14ac:dyDescent="0.3">
      <c r="A132" s="253">
        <f t="shared" si="2"/>
        <v>0</v>
      </c>
      <c r="B132" s="253" t="s">
        <v>2</v>
      </c>
      <c r="C132" s="254" t="s">
        <v>53</v>
      </c>
      <c r="D132" s="255" t="s">
        <v>484</v>
      </c>
      <c r="E132" s="253" t="s">
        <v>388</v>
      </c>
      <c r="F132" s="254" t="s">
        <v>463</v>
      </c>
      <c r="G132" s="253" t="s">
        <v>385</v>
      </c>
    </row>
    <row r="133" spans="1:7" x14ac:dyDescent="0.3">
      <c r="A133" s="253">
        <f t="shared" si="2"/>
        <v>0</v>
      </c>
      <c r="B133" s="253" t="s">
        <v>2</v>
      </c>
      <c r="C133" s="254" t="s">
        <v>53</v>
      </c>
      <c r="D133" s="255" t="s">
        <v>485</v>
      </c>
      <c r="E133" s="253" t="s">
        <v>388</v>
      </c>
      <c r="F133" s="254" t="s">
        <v>486</v>
      </c>
      <c r="G133" s="253" t="s">
        <v>385</v>
      </c>
    </row>
    <row r="134" spans="1:7" x14ac:dyDescent="0.3">
      <c r="A134" s="253">
        <f t="shared" si="2"/>
        <v>0</v>
      </c>
      <c r="B134" s="253" t="s">
        <v>2</v>
      </c>
      <c r="C134" s="254" t="s">
        <v>53</v>
      </c>
      <c r="D134" s="255" t="s">
        <v>487</v>
      </c>
      <c r="E134" s="253" t="s">
        <v>388</v>
      </c>
      <c r="F134" s="254" t="s">
        <v>488</v>
      </c>
      <c r="G134" s="253" t="s">
        <v>225</v>
      </c>
    </row>
    <row r="135" spans="1:7" x14ac:dyDescent="0.3">
      <c r="A135" s="253">
        <f t="shared" si="2"/>
        <v>0</v>
      </c>
      <c r="B135" s="253" t="s">
        <v>2</v>
      </c>
      <c r="C135" s="254" t="s">
        <v>53</v>
      </c>
      <c r="D135" s="255" t="s">
        <v>489</v>
      </c>
      <c r="E135" s="253" t="s">
        <v>438</v>
      </c>
      <c r="F135" s="254" t="s">
        <v>488</v>
      </c>
      <c r="G135" s="253" t="s">
        <v>225</v>
      </c>
    </row>
    <row r="136" spans="1:7" x14ac:dyDescent="0.3">
      <c r="A136" s="253">
        <f t="shared" si="2"/>
        <v>0</v>
      </c>
      <c r="B136" s="253" t="s">
        <v>2</v>
      </c>
      <c r="C136" s="254" t="s">
        <v>53</v>
      </c>
      <c r="D136" s="255" t="s">
        <v>490</v>
      </c>
      <c r="E136" s="253" t="s">
        <v>388</v>
      </c>
      <c r="F136" s="254" t="s">
        <v>488</v>
      </c>
      <c r="G136" s="253" t="s">
        <v>225</v>
      </c>
    </row>
    <row r="137" spans="1:7" x14ac:dyDescent="0.3">
      <c r="A137" s="253">
        <f t="shared" si="2"/>
        <v>0</v>
      </c>
      <c r="B137" s="253" t="s">
        <v>2</v>
      </c>
      <c r="C137" s="254" t="s">
        <v>53</v>
      </c>
      <c r="D137" s="255" t="s">
        <v>491</v>
      </c>
      <c r="E137" s="253" t="s">
        <v>388</v>
      </c>
      <c r="F137" s="254" t="s">
        <v>488</v>
      </c>
      <c r="G137" s="253" t="s">
        <v>225</v>
      </c>
    </row>
    <row r="138" spans="1:7" x14ac:dyDescent="0.3">
      <c r="A138" s="253">
        <f t="shared" si="2"/>
        <v>0</v>
      </c>
      <c r="B138" s="253" t="s">
        <v>2</v>
      </c>
      <c r="C138" s="254" t="s">
        <v>53</v>
      </c>
      <c r="D138" s="255" t="s">
        <v>492</v>
      </c>
      <c r="E138" s="253" t="s">
        <v>388</v>
      </c>
      <c r="F138" s="254" t="s">
        <v>488</v>
      </c>
      <c r="G138" s="253" t="s">
        <v>225</v>
      </c>
    </row>
    <row r="139" spans="1:7" x14ac:dyDescent="0.3">
      <c r="A139" s="253">
        <f t="shared" si="2"/>
        <v>0</v>
      </c>
      <c r="B139" s="253" t="s">
        <v>2</v>
      </c>
      <c r="C139" s="254" t="s">
        <v>53</v>
      </c>
      <c r="D139" s="255" t="s">
        <v>493</v>
      </c>
      <c r="E139" s="253" t="s">
        <v>388</v>
      </c>
      <c r="F139" s="254" t="s">
        <v>488</v>
      </c>
      <c r="G139" s="253" t="s">
        <v>225</v>
      </c>
    </row>
    <row r="140" spans="1:7" x14ac:dyDescent="0.3">
      <c r="A140" s="253">
        <f t="shared" si="2"/>
        <v>0</v>
      </c>
      <c r="B140" s="253" t="s">
        <v>2</v>
      </c>
      <c r="C140" s="254" t="s">
        <v>53</v>
      </c>
      <c r="D140" s="255" t="s">
        <v>494</v>
      </c>
      <c r="E140" s="253" t="s">
        <v>388</v>
      </c>
      <c r="F140" s="254" t="s">
        <v>495</v>
      </c>
      <c r="G140" s="253" t="s">
        <v>385</v>
      </c>
    </row>
    <row r="141" spans="1:7" x14ac:dyDescent="0.3">
      <c r="A141" s="253">
        <f t="shared" si="2"/>
        <v>0</v>
      </c>
      <c r="B141" s="253" t="s">
        <v>2</v>
      </c>
      <c r="C141" s="254" t="s">
        <v>53</v>
      </c>
      <c r="D141" s="255" t="s">
        <v>496</v>
      </c>
      <c r="E141" s="253"/>
      <c r="F141" s="254" t="s">
        <v>488</v>
      </c>
      <c r="G141" s="253" t="s">
        <v>225</v>
      </c>
    </row>
    <row r="142" spans="1:7" x14ac:dyDescent="0.3">
      <c r="A142" s="253">
        <f t="shared" si="2"/>
        <v>0</v>
      </c>
      <c r="B142" s="253" t="s">
        <v>2</v>
      </c>
      <c r="C142" s="254" t="s">
        <v>53</v>
      </c>
      <c r="D142" s="255" t="s">
        <v>497</v>
      </c>
      <c r="E142" s="253" t="s">
        <v>388</v>
      </c>
      <c r="F142" s="254" t="s">
        <v>488</v>
      </c>
      <c r="G142" s="253" t="s">
        <v>225</v>
      </c>
    </row>
    <row r="143" spans="1:7" x14ac:dyDescent="0.3">
      <c r="A143" s="253">
        <f t="shared" si="2"/>
        <v>0</v>
      </c>
      <c r="B143" s="253" t="s">
        <v>2</v>
      </c>
      <c r="C143" s="254" t="s">
        <v>53</v>
      </c>
      <c r="D143" s="255" t="s">
        <v>498</v>
      </c>
      <c r="E143" s="253" t="s">
        <v>364</v>
      </c>
      <c r="F143" s="254" t="s">
        <v>488</v>
      </c>
      <c r="G143" s="253" t="s">
        <v>225</v>
      </c>
    </row>
    <row r="144" spans="1:7" x14ac:dyDescent="0.3">
      <c r="A144" s="253">
        <f t="shared" si="2"/>
        <v>0</v>
      </c>
      <c r="B144" s="253" t="s">
        <v>2</v>
      </c>
      <c r="C144" s="254" t="s">
        <v>53</v>
      </c>
      <c r="D144" s="255" t="s">
        <v>499</v>
      </c>
      <c r="E144" s="253" t="s">
        <v>388</v>
      </c>
      <c r="F144" s="254" t="s">
        <v>488</v>
      </c>
      <c r="G144" s="253" t="s">
        <v>225</v>
      </c>
    </row>
    <row r="145" spans="1:7" x14ac:dyDescent="0.3">
      <c r="A145" s="253">
        <f t="shared" si="2"/>
        <v>0</v>
      </c>
      <c r="B145" s="253" t="s">
        <v>2</v>
      </c>
      <c r="C145" s="254" t="s">
        <v>53</v>
      </c>
      <c r="D145" s="255" t="s">
        <v>500</v>
      </c>
      <c r="E145" s="253" t="s">
        <v>388</v>
      </c>
      <c r="F145" s="254" t="s">
        <v>488</v>
      </c>
      <c r="G145" s="253" t="s">
        <v>225</v>
      </c>
    </row>
    <row r="146" spans="1:7" x14ac:dyDescent="0.3">
      <c r="A146" s="253">
        <f t="shared" si="2"/>
        <v>0</v>
      </c>
      <c r="B146" s="253" t="s">
        <v>2</v>
      </c>
      <c r="C146" s="254" t="s">
        <v>53</v>
      </c>
      <c r="D146" s="255" t="s">
        <v>501</v>
      </c>
      <c r="E146" s="253" t="s">
        <v>364</v>
      </c>
      <c r="F146" s="254" t="s">
        <v>488</v>
      </c>
      <c r="G146" s="253" t="s">
        <v>225</v>
      </c>
    </row>
    <row r="147" spans="1:7" x14ac:dyDescent="0.3">
      <c r="A147" s="253">
        <f t="shared" si="2"/>
        <v>0</v>
      </c>
      <c r="B147" s="253" t="s">
        <v>2</v>
      </c>
      <c r="C147" s="254" t="s">
        <v>53</v>
      </c>
      <c r="D147" s="255" t="s">
        <v>502</v>
      </c>
      <c r="E147" s="253" t="s">
        <v>388</v>
      </c>
      <c r="F147" s="254" t="s">
        <v>488</v>
      </c>
      <c r="G147" s="253" t="s">
        <v>225</v>
      </c>
    </row>
    <row r="148" spans="1:7" x14ac:dyDescent="0.3">
      <c r="A148" s="253">
        <f t="shared" si="2"/>
        <v>0</v>
      </c>
      <c r="B148" s="253" t="s">
        <v>2</v>
      </c>
      <c r="C148" s="254" t="s">
        <v>53</v>
      </c>
      <c r="D148" s="255" t="s">
        <v>503</v>
      </c>
      <c r="E148" s="253" t="s">
        <v>388</v>
      </c>
      <c r="F148" s="254" t="s">
        <v>488</v>
      </c>
      <c r="G148" s="253" t="s">
        <v>225</v>
      </c>
    </row>
    <row r="149" spans="1:7" x14ac:dyDescent="0.3">
      <c r="A149" s="253">
        <f t="shared" si="2"/>
        <v>0</v>
      </c>
      <c r="B149" s="253" t="s">
        <v>2</v>
      </c>
      <c r="C149" s="254" t="s">
        <v>53</v>
      </c>
      <c r="D149" s="255" t="s">
        <v>504</v>
      </c>
      <c r="E149" s="253" t="s">
        <v>388</v>
      </c>
      <c r="F149" s="254" t="s">
        <v>488</v>
      </c>
      <c r="G149" s="253" t="s">
        <v>225</v>
      </c>
    </row>
    <row r="150" spans="1:7" x14ac:dyDescent="0.3">
      <c r="A150" s="253">
        <f t="shared" si="2"/>
        <v>0</v>
      </c>
      <c r="B150" s="253" t="s">
        <v>2</v>
      </c>
      <c r="C150" s="254" t="s">
        <v>53</v>
      </c>
      <c r="D150" s="255" t="s">
        <v>505</v>
      </c>
      <c r="E150" s="253" t="s">
        <v>388</v>
      </c>
      <c r="F150" s="254" t="s">
        <v>488</v>
      </c>
      <c r="G150" s="253" t="s">
        <v>225</v>
      </c>
    </row>
    <row r="151" spans="1:7" x14ac:dyDescent="0.3">
      <c r="A151" s="253">
        <f t="shared" si="2"/>
        <v>0</v>
      </c>
      <c r="B151" s="253" t="s">
        <v>2</v>
      </c>
      <c r="C151" s="254" t="s">
        <v>53</v>
      </c>
      <c r="D151" s="255" t="s">
        <v>506</v>
      </c>
      <c r="E151" s="253" t="s">
        <v>388</v>
      </c>
      <c r="F151" s="254" t="s">
        <v>495</v>
      </c>
      <c r="G151" s="253" t="s">
        <v>385</v>
      </c>
    </row>
    <row r="152" spans="1:7" x14ac:dyDescent="0.3">
      <c r="A152" s="253">
        <f t="shared" si="2"/>
        <v>0</v>
      </c>
      <c r="B152" s="253" t="s">
        <v>2</v>
      </c>
      <c r="C152" s="254" t="s">
        <v>53</v>
      </c>
      <c r="D152" s="255" t="s">
        <v>507</v>
      </c>
      <c r="E152" s="253" t="s">
        <v>388</v>
      </c>
      <c r="F152" s="254" t="s">
        <v>408</v>
      </c>
      <c r="G152" s="253" t="s">
        <v>385</v>
      </c>
    </row>
    <row r="153" spans="1:7" x14ac:dyDescent="0.3">
      <c r="A153" s="253">
        <f t="shared" si="2"/>
        <v>0</v>
      </c>
      <c r="B153" s="253" t="s">
        <v>2</v>
      </c>
      <c r="C153" s="254" t="s">
        <v>53</v>
      </c>
      <c r="D153" s="255" t="s">
        <v>508</v>
      </c>
      <c r="E153" s="253"/>
      <c r="F153" s="254" t="s">
        <v>509</v>
      </c>
      <c r="G153" s="253" t="s">
        <v>385</v>
      </c>
    </row>
    <row r="154" spans="1:7" x14ac:dyDescent="0.3">
      <c r="A154" s="253">
        <f t="shared" si="2"/>
        <v>0</v>
      </c>
      <c r="B154" s="253" t="s">
        <v>2</v>
      </c>
      <c r="C154" s="254" t="s">
        <v>53</v>
      </c>
      <c r="D154" s="255" t="s">
        <v>510</v>
      </c>
      <c r="E154" s="253"/>
      <c r="F154" s="254" t="s">
        <v>509</v>
      </c>
      <c r="G154" s="253" t="s">
        <v>385</v>
      </c>
    </row>
    <row r="155" spans="1:7" x14ac:dyDescent="0.3">
      <c r="A155" s="253">
        <f t="shared" si="2"/>
        <v>0</v>
      </c>
      <c r="B155" s="253" t="s">
        <v>2</v>
      </c>
      <c r="C155" s="254" t="s">
        <v>53</v>
      </c>
      <c r="D155" s="255" t="s">
        <v>511</v>
      </c>
      <c r="E155" s="253"/>
      <c r="F155" s="254" t="s">
        <v>509</v>
      </c>
      <c r="G155" s="253" t="s">
        <v>385</v>
      </c>
    </row>
    <row r="156" spans="1:7" x14ac:dyDescent="0.3">
      <c r="A156" s="253">
        <f t="shared" si="2"/>
        <v>0</v>
      </c>
      <c r="B156" s="253" t="s">
        <v>2</v>
      </c>
      <c r="C156" s="254" t="s">
        <v>53</v>
      </c>
      <c r="D156" s="255" t="s">
        <v>512</v>
      </c>
      <c r="E156" s="253"/>
      <c r="F156" s="254" t="s">
        <v>509</v>
      </c>
      <c r="G156" s="253" t="s">
        <v>385</v>
      </c>
    </row>
    <row r="157" spans="1:7" x14ac:dyDescent="0.3">
      <c r="A157" s="253">
        <f t="shared" si="2"/>
        <v>0</v>
      </c>
      <c r="B157" s="253" t="s">
        <v>2</v>
      </c>
      <c r="C157" s="254" t="s">
        <v>53</v>
      </c>
      <c r="D157" s="255" t="s">
        <v>513</v>
      </c>
      <c r="E157" s="253"/>
      <c r="F157" s="254" t="s">
        <v>509</v>
      </c>
      <c r="G157" s="253" t="s">
        <v>385</v>
      </c>
    </row>
    <row r="158" spans="1:7" x14ac:dyDescent="0.3">
      <c r="A158" s="253">
        <f t="shared" si="2"/>
        <v>0</v>
      </c>
      <c r="B158" s="253" t="s">
        <v>2</v>
      </c>
      <c r="C158" s="254" t="s">
        <v>53</v>
      </c>
      <c r="D158" s="255" t="s">
        <v>514</v>
      </c>
      <c r="E158" s="253"/>
      <c r="F158" s="254" t="s">
        <v>509</v>
      </c>
      <c r="G158" s="253" t="s">
        <v>385</v>
      </c>
    </row>
    <row r="159" spans="1:7" x14ac:dyDescent="0.3">
      <c r="A159" s="253">
        <f t="shared" si="2"/>
        <v>0</v>
      </c>
      <c r="B159" s="253" t="s">
        <v>2</v>
      </c>
      <c r="C159" s="254" t="s">
        <v>53</v>
      </c>
      <c r="D159" s="255" t="s">
        <v>515</v>
      </c>
      <c r="E159" s="253"/>
      <c r="F159" s="254" t="s">
        <v>509</v>
      </c>
      <c r="G159" s="253" t="s">
        <v>385</v>
      </c>
    </row>
    <row r="160" spans="1:7" x14ac:dyDescent="0.3">
      <c r="A160" s="253">
        <f t="shared" si="2"/>
        <v>0</v>
      </c>
      <c r="B160" s="253" t="s">
        <v>2</v>
      </c>
      <c r="C160" s="254" t="s">
        <v>53</v>
      </c>
      <c r="D160" s="255" t="s">
        <v>516</v>
      </c>
      <c r="E160" s="253" t="s">
        <v>415</v>
      </c>
      <c r="F160" s="254" t="s">
        <v>517</v>
      </c>
      <c r="G160" s="253" t="s">
        <v>385</v>
      </c>
    </row>
    <row r="161" spans="1:7" x14ac:dyDescent="0.3">
      <c r="A161" s="253">
        <f t="shared" si="2"/>
        <v>0</v>
      </c>
      <c r="B161" s="253" t="s">
        <v>2</v>
      </c>
      <c r="C161" s="254" t="s">
        <v>53</v>
      </c>
      <c r="D161" s="255" t="s">
        <v>518</v>
      </c>
      <c r="E161" s="253" t="s">
        <v>370</v>
      </c>
      <c r="F161" s="254" t="s">
        <v>519</v>
      </c>
      <c r="G161" s="253" t="s">
        <v>385</v>
      </c>
    </row>
    <row r="162" spans="1:7" x14ac:dyDescent="0.3">
      <c r="A162" s="253">
        <f t="shared" si="2"/>
        <v>0</v>
      </c>
      <c r="B162" s="253" t="s">
        <v>2</v>
      </c>
      <c r="C162" s="254" t="s">
        <v>53</v>
      </c>
      <c r="D162" s="255" t="s">
        <v>520</v>
      </c>
      <c r="E162" s="253" t="s">
        <v>388</v>
      </c>
      <c r="F162" s="254" t="s">
        <v>521</v>
      </c>
      <c r="G162" s="253" t="s">
        <v>225</v>
      </c>
    </row>
    <row r="163" spans="1:7" x14ac:dyDescent="0.3">
      <c r="A163" s="253">
        <f t="shared" si="2"/>
        <v>0</v>
      </c>
      <c r="B163" s="253" t="s">
        <v>2</v>
      </c>
      <c r="C163" s="254" t="s">
        <v>53</v>
      </c>
      <c r="D163" s="255" t="s">
        <v>522</v>
      </c>
      <c r="E163" s="253"/>
      <c r="F163" s="254" t="s">
        <v>509</v>
      </c>
      <c r="G163" s="253" t="s">
        <v>385</v>
      </c>
    </row>
    <row r="164" spans="1:7" x14ac:dyDescent="0.3">
      <c r="A164" s="253">
        <f t="shared" si="2"/>
        <v>0</v>
      </c>
      <c r="B164" s="253" t="s">
        <v>2</v>
      </c>
      <c r="C164" s="254" t="s">
        <v>53</v>
      </c>
      <c r="D164" s="255" t="s">
        <v>523</v>
      </c>
      <c r="E164" s="253"/>
      <c r="F164" s="254" t="s">
        <v>524</v>
      </c>
      <c r="G164" s="253" t="s">
        <v>385</v>
      </c>
    </row>
    <row r="165" spans="1:7" x14ac:dyDescent="0.3">
      <c r="A165" s="253">
        <f t="shared" si="2"/>
        <v>0</v>
      </c>
      <c r="B165" s="253" t="s">
        <v>2</v>
      </c>
      <c r="C165" s="254" t="s">
        <v>53</v>
      </c>
      <c r="D165" s="255" t="s">
        <v>525</v>
      </c>
      <c r="E165" s="253"/>
      <c r="F165" s="254" t="s">
        <v>524</v>
      </c>
      <c r="G165" s="253" t="s">
        <v>385</v>
      </c>
    </row>
    <row r="166" spans="1:7" x14ac:dyDescent="0.3">
      <c r="A166" s="253">
        <f t="shared" si="2"/>
        <v>0</v>
      </c>
      <c r="B166" s="253" t="s">
        <v>2</v>
      </c>
      <c r="C166" s="254" t="s">
        <v>53</v>
      </c>
      <c r="D166" s="255" t="s">
        <v>526</v>
      </c>
      <c r="E166" s="253" t="s">
        <v>388</v>
      </c>
      <c r="F166" s="254" t="s">
        <v>527</v>
      </c>
      <c r="G166" s="253" t="s">
        <v>225</v>
      </c>
    </row>
    <row r="167" spans="1:7" x14ac:dyDescent="0.3">
      <c r="A167" s="253">
        <f t="shared" si="2"/>
        <v>0</v>
      </c>
      <c r="B167" s="253" t="s">
        <v>2</v>
      </c>
      <c r="C167" s="254" t="s">
        <v>53</v>
      </c>
      <c r="D167" s="255" t="s">
        <v>528</v>
      </c>
      <c r="E167" s="253"/>
      <c r="F167" s="254" t="s">
        <v>524</v>
      </c>
      <c r="G167" s="253" t="s">
        <v>385</v>
      </c>
    </row>
    <row r="168" spans="1:7" x14ac:dyDescent="0.3">
      <c r="A168" s="253">
        <f t="shared" si="2"/>
        <v>0</v>
      </c>
      <c r="B168" s="253" t="s">
        <v>2</v>
      </c>
      <c r="C168" s="254" t="s">
        <v>53</v>
      </c>
      <c r="D168" s="255" t="s">
        <v>529</v>
      </c>
      <c r="E168" s="253"/>
      <c r="F168" s="254" t="s">
        <v>524</v>
      </c>
      <c r="G168" s="253" t="s">
        <v>385</v>
      </c>
    </row>
    <row r="169" spans="1:7" x14ac:dyDescent="0.3">
      <c r="A169" s="253">
        <f t="shared" si="2"/>
        <v>0</v>
      </c>
      <c r="B169" s="253" t="s">
        <v>2</v>
      </c>
      <c r="C169" s="254" t="s">
        <v>53</v>
      </c>
      <c r="D169" s="255" t="s">
        <v>530</v>
      </c>
      <c r="E169" s="253"/>
      <c r="F169" s="254" t="s">
        <v>524</v>
      </c>
      <c r="G169" s="253" t="s">
        <v>385</v>
      </c>
    </row>
    <row r="170" spans="1:7" x14ac:dyDescent="0.3">
      <c r="A170" s="253">
        <f t="shared" si="2"/>
        <v>0</v>
      </c>
      <c r="B170" s="253" t="s">
        <v>2</v>
      </c>
      <c r="C170" s="254" t="s">
        <v>53</v>
      </c>
      <c r="D170" s="255" t="s">
        <v>531</v>
      </c>
      <c r="E170" s="253" t="s">
        <v>378</v>
      </c>
      <c r="F170" s="254" t="s">
        <v>532</v>
      </c>
      <c r="G170" s="253" t="s">
        <v>385</v>
      </c>
    </row>
    <row r="171" spans="1:7" x14ac:dyDescent="0.3">
      <c r="A171" s="253">
        <f t="shared" si="2"/>
        <v>0</v>
      </c>
      <c r="B171" s="253" t="s">
        <v>2</v>
      </c>
      <c r="C171" s="254" t="s">
        <v>53</v>
      </c>
      <c r="D171" s="255" t="s">
        <v>533</v>
      </c>
      <c r="E171" s="253" t="s">
        <v>364</v>
      </c>
      <c r="F171" s="254" t="s">
        <v>534</v>
      </c>
      <c r="G171" s="253" t="s">
        <v>225</v>
      </c>
    </row>
    <row r="172" spans="1:7" x14ac:dyDescent="0.3">
      <c r="A172" s="253">
        <f t="shared" si="2"/>
        <v>0</v>
      </c>
      <c r="B172" s="253" t="s">
        <v>2</v>
      </c>
      <c r="C172" s="254" t="s">
        <v>53</v>
      </c>
      <c r="D172" s="255" t="s">
        <v>535</v>
      </c>
      <c r="E172" s="253" t="s">
        <v>364</v>
      </c>
      <c r="F172" s="254" t="s">
        <v>534</v>
      </c>
      <c r="G172" s="253" t="s">
        <v>225</v>
      </c>
    </row>
    <row r="173" spans="1:7" x14ac:dyDescent="0.3">
      <c r="A173" s="253">
        <f t="shared" si="2"/>
        <v>0</v>
      </c>
      <c r="B173" s="253" t="s">
        <v>2</v>
      </c>
      <c r="C173" s="254" t="s">
        <v>53</v>
      </c>
      <c r="D173" s="255" t="s">
        <v>536</v>
      </c>
      <c r="E173" s="253" t="s">
        <v>364</v>
      </c>
      <c r="F173" s="254" t="s">
        <v>534</v>
      </c>
      <c r="G173" s="253" t="s">
        <v>225</v>
      </c>
    </row>
    <row r="174" spans="1:7" x14ac:dyDescent="0.3">
      <c r="A174" s="253">
        <f t="shared" si="2"/>
        <v>0</v>
      </c>
      <c r="B174" s="253" t="s">
        <v>2</v>
      </c>
      <c r="C174" s="254" t="s">
        <v>53</v>
      </c>
      <c r="D174" s="255" t="s">
        <v>537</v>
      </c>
      <c r="E174" s="253" t="s">
        <v>364</v>
      </c>
      <c r="F174" s="254" t="s">
        <v>534</v>
      </c>
      <c r="G174" s="253" t="s">
        <v>225</v>
      </c>
    </row>
    <row r="175" spans="1:7" x14ac:dyDescent="0.3">
      <c r="A175" s="253">
        <f t="shared" si="2"/>
        <v>0</v>
      </c>
      <c r="B175" s="253" t="s">
        <v>2</v>
      </c>
      <c r="C175" s="254" t="s">
        <v>53</v>
      </c>
      <c r="D175" s="255" t="s">
        <v>538</v>
      </c>
      <c r="E175" s="253" t="s">
        <v>438</v>
      </c>
      <c r="F175" s="254" t="s">
        <v>539</v>
      </c>
      <c r="G175" s="253" t="s">
        <v>385</v>
      </c>
    </row>
    <row r="176" spans="1:7" x14ac:dyDescent="0.3">
      <c r="A176" s="253">
        <f t="shared" si="2"/>
        <v>0</v>
      </c>
      <c r="B176" s="253" t="s">
        <v>2</v>
      </c>
      <c r="C176" s="254" t="s">
        <v>53</v>
      </c>
      <c r="D176" s="255" t="s">
        <v>540</v>
      </c>
      <c r="E176" s="253"/>
      <c r="F176" s="254" t="s">
        <v>541</v>
      </c>
      <c r="G176" s="253" t="s">
        <v>225</v>
      </c>
    </row>
    <row r="177" spans="1:7" x14ac:dyDescent="0.3">
      <c r="A177" s="253">
        <f t="shared" si="2"/>
        <v>0</v>
      </c>
      <c r="B177" s="253" t="s">
        <v>2</v>
      </c>
      <c r="C177" s="254" t="s">
        <v>53</v>
      </c>
      <c r="D177" s="255" t="s">
        <v>542</v>
      </c>
      <c r="E177" s="253" t="s">
        <v>462</v>
      </c>
      <c r="F177" s="254" t="s">
        <v>471</v>
      </c>
      <c r="G177" s="253" t="s">
        <v>385</v>
      </c>
    </row>
    <row r="178" spans="1:7" x14ac:dyDescent="0.3">
      <c r="A178" s="253">
        <f t="shared" si="2"/>
        <v>0</v>
      </c>
      <c r="B178" s="253" t="s">
        <v>2</v>
      </c>
      <c r="C178" s="254" t="s">
        <v>53</v>
      </c>
      <c r="D178" s="255" t="s">
        <v>543</v>
      </c>
      <c r="E178" s="253" t="s">
        <v>370</v>
      </c>
      <c r="F178" s="254" t="s">
        <v>544</v>
      </c>
      <c r="G178" s="253" t="s">
        <v>225</v>
      </c>
    </row>
    <row r="179" spans="1:7" x14ac:dyDescent="0.3">
      <c r="A179" s="253">
        <f t="shared" si="2"/>
        <v>0</v>
      </c>
      <c r="B179" s="253" t="s">
        <v>2</v>
      </c>
      <c r="C179" s="254" t="s">
        <v>53</v>
      </c>
      <c r="D179" s="255" t="s">
        <v>545</v>
      </c>
      <c r="E179" s="253"/>
      <c r="F179" s="254" t="s">
        <v>524</v>
      </c>
      <c r="G179" s="253" t="s">
        <v>385</v>
      </c>
    </row>
    <row r="180" spans="1:7" x14ac:dyDescent="0.3">
      <c r="A180" s="253">
        <f t="shared" si="2"/>
        <v>0</v>
      </c>
      <c r="B180" s="253" t="s">
        <v>2</v>
      </c>
      <c r="C180" s="254" t="s">
        <v>53</v>
      </c>
      <c r="D180" s="255" t="s">
        <v>546</v>
      </c>
      <c r="E180" s="253"/>
      <c r="F180" s="254" t="s">
        <v>541</v>
      </c>
      <c r="G180" s="253" t="s">
        <v>225</v>
      </c>
    </row>
    <row r="181" spans="1:7" x14ac:dyDescent="0.3">
      <c r="A181" s="253">
        <f t="shared" si="2"/>
        <v>0</v>
      </c>
      <c r="B181" s="253" t="s">
        <v>2</v>
      </c>
      <c r="C181" s="254" t="s">
        <v>53</v>
      </c>
      <c r="D181" s="255" t="s">
        <v>547</v>
      </c>
      <c r="E181" s="253"/>
      <c r="F181" s="254" t="s">
        <v>519</v>
      </c>
      <c r="G181" s="253" t="s">
        <v>385</v>
      </c>
    </row>
    <row r="182" spans="1:7" x14ac:dyDescent="0.3">
      <c r="A182" s="253">
        <f t="shared" si="2"/>
        <v>0</v>
      </c>
      <c r="B182" s="253" t="s">
        <v>2</v>
      </c>
      <c r="C182" s="254" t="s">
        <v>53</v>
      </c>
      <c r="D182" s="255" t="s">
        <v>548</v>
      </c>
      <c r="E182" s="253" t="s">
        <v>438</v>
      </c>
      <c r="F182" s="254" t="s">
        <v>549</v>
      </c>
      <c r="G182" s="253" t="s">
        <v>385</v>
      </c>
    </row>
    <row r="183" spans="1:7" x14ac:dyDescent="0.3">
      <c r="A183" s="253">
        <f t="shared" si="2"/>
        <v>0</v>
      </c>
      <c r="B183" s="253" t="s">
        <v>2</v>
      </c>
      <c r="C183" s="254" t="s">
        <v>53</v>
      </c>
      <c r="D183" s="255" t="s">
        <v>550</v>
      </c>
      <c r="E183" s="253" t="s">
        <v>551</v>
      </c>
      <c r="F183" s="254" t="s">
        <v>549</v>
      </c>
      <c r="G183" s="253" t="s">
        <v>385</v>
      </c>
    </row>
    <row r="184" spans="1:7" x14ac:dyDescent="0.3">
      <c r="A184" s="253">
        <f t="shared" si="2"/>
        <v>0</v>
      </c>
      <c r="B184" s="253" t="s">
        <v>2</v>
      </c>
      <c r="C184" s="254" t="s">
        <v>53</v>
      </c>
      <c r="D184" s="255" t="s">
        <v>552</v>
      </c>
      <c r="E184" s="253" t="s">
        <v>551</v>
      </c>
      <c r="F184" s="254" t="s">
        <v>549</v>
      </c>
      <c r="G184" s="253" t="s">
        <v>385</v>
      </c>
    </row>
    <row r="185" spans="1:7" x14ac:dyDescent="0.3">
      <c r="A185" s="253">
        <f t="shared" si="2"/>
        <v>0</v>
      </c>
      <c r="B185" s="253" t="s">
        <v>2</v>
      </c>
      <c r="C185" s="254" t="s">
        <v>53</v>
      </c>
      <c r="D185" s="255" t="s">
        <v>553</v>
      </c>
      <c r="E185" s="253" t="s">
        <v>364</v>
      </c>
      <c r="F185" s="254" t="s">
        <v>554</v>
      </c>
      <c r="G185" s="253" t="s">
        <v>225</v>
      </c>
    </row>
    <row r="186" spans="1:7" x14ac:dyDescent="0.3">
      <c r="A186" s="253">
        <f t="shared" si="2"/>
        <v>0</v>
      </c>
      <c r="B186" s="253" t="s">
        <v>2</v>
      </c>
      <c r="C186" s="254" t="s">
        <v>53</v>
      </c>
      <c r="D186" s="255" t="s">
        <v>555</v>
      </c>
      <c r="E186" s="253" t="s">
        <v>556</v>
      </c>
      <c r="F186" s="254" t="s">
        <v>541</v>
      </c>
      <c r="G186" s="253" t="s">
        <v>225</v>
      </c>
    </row>
    <row r="187" spans="1:7" x14ac:dyDescent="0.3">
      <c r="A187" s="253">
        <f t="shared" si="2"/>
        <v>0</v>
      </c>
      <c r="B187" s="253" t="s">
        <v>2</v>
      </c>
      <c r="C187" s="254" t="s">
        <v>53</v>
      </c>
      <c r="D187" s="255" t="s">
        <v>557</v>
      </c>
      <c r="E187" s="253" t="s">
        <v>378</v>
      </c>
      <c r="F187" s="254" t="s">
        <v>549</v>
      </c>
      <c r="G187" s="253" t="s">
        <v>409</v>
      </c>
    </row>
    <row r="188" spans="1:7" x14ac:dyDescent="0.3">
      <c r="A188" s="253">
        <f t="shared" si="2"/>
        <v>0</v>
      </c>
      <c r="B188" s="253" t="s">
        <v>2</v>
      </c>
      <c r="C188" s="254" t="s">
        <v>53</v>
      </c>
      <c r="D188" s="255" t="s">
        <v>558</v>
      </c>
      <c r="E188" s="253"/>
      <c r="F188" s="254" t="s">
        <v>541</v>
      </c>
      <c r="G188" s="253" t="s">
        <v>225</v>
      </c>
    </row>
    <row r="189" spans="1:7" x14ac:dyDescent="0.3">
      <c r="A189" s="253">
        <f t="shared" si="2"/>
        <v>0</v>
      </c>
      <c r="B189" s="253" t="s">
        <v>2</v>
      </c>
      <c r="C189" s="254" t="s">
        <v>53</v>
      </c>
      <c r="D189" s="255" t="s">
        <v>559</v>
      </c>
      <c r="E189" s="253" t="s">
        <v>378</v>
      </c>
      <c r="F189" s="254" t="s">
        <v>549</v>
      </c>
      <c r="G189" s="253" t="s">
        <v>409</v>
      </c>
    </row>
    <row r="190" spans="1:7" x14ac:dyDescent="0.3">
      <c r="A190" s="253">
        <f t="shared" si="2"/>
        <v>0</v>
      </c>
      <c r="B190" s="253" t="s">
        <v>2</v>
      </c>
      <c r="C190" s="254" t="s">
        <v>53</v>
      </c>
      <c r="D190" s="255" t="s">
        <v>560</v>
      </c>
      <c r="E190" s="253" t="s">
        <v>438</v>
      </c>
      <c r="F190" s="254" t="s">
        <v>519</v>
      </c>
      <c r="G190" s="253" t="s">
        <v>385</v>
      </c>
    </row>
    <row r="191" spans="1:7" x14ac:dyDescent="0.3">
      <c r="A191" s="253">
        <f t="shared" si="2"/>
        <v>0</v>
      </c>
      <c r="B191" s="253" t="s">
        <v>2</v>
      </c>
      <c r="C191" s="254" t="s">
        <v>53</v>
      </c>
      <c r="D191" s="255" t="s">
        <v>561</v>
      </c>
      <c r="E191" s="253" t="s">
        <v>438</v>
      </c>
      <c r="F191" s="254" t="s">
        <v>429</v>
      </c>
      <c r="G191" s="253" t="s">
        <v>385</v>
      </c>
    </row>
    <row r="192" spans="1:7" x14ac:dyDescent="0.3">
      <c r="A192" s="253">
        <f t="shared" si="2"/>
        <v>0</v>
      </c>
      <c r="B192" s="253" t="s">
        <v>2</v>
      </c>
      <c r="C192" s="254" t="s">
        <v>53</v>
      </c>
      <c r="D192" s="255" t="s">
        <v>562</v>
      </c>
      <c r="E192" s="253" t="s">
        <v>551</v>
      </c>
      <c r="F192" s="254" t="s">
        <v>549</v>
      </c>
      <c r="G192" s="253" t="s">
        <v>385</v>
      </c>
    </row>
    <row r="193" spans="1:7" x14ac:dyDescent="0.3">
      <c r="A193" s="253">
        <f t="shared" si="2"/>
        <v>0</v>
      </c>
      <c r="B193" s="253" t="s">
        <v>2</v>
      </c>
      <c r="C193" s="254" t="s">
        <v>53</v>
      </c>
      <c r="D193" s="255" t="s">
        <v>563</v>
      </c>
      <c r="E193" s="253" t="s">
        <v>462</v>
      </c>
      <c r="F193" s="254" t="s">
        <v>471</v>
      </c>
      <c r="G193" s="253" t="s">
        <v>385</v>
      </c>
    </row>
    <row r="194" spans="1:7" x14ac:dyDescent="0.3">
      <c r="A194" s="253">
        <f t="shared" ref="A194:A257" si="3">IF(J194="SI",IF(C194&lt;&gt;C193,1,A193+1),IF(C194&lt;&gt;C193,0,A193))</f>
        <v>0</v>
      </c>
      <c r="B194" s="253" t="s">
        <v>2</v>
      </c>
      <c r="C194" s="254" t="s">
        <v>53</v>
      </c>
      <c r="D194" s="255" t="s">
        <v>564</v>
      </c>
      <c r="E194" s="253"/>
      <c r="F194" s="254" t="s">
        <v>541</v>
      </c>
      <c r="G194" s="253" t="s">
        <v>225</v>
      </c>
    </row>
    <row r="195" spans="1:7" x14ac:dyDescent="0.3">
      <c r="A195" s="253">
        <f t="shared" si="3"/>
        <v>0</v>
      </c>
      <c r="B195" s="253" t="s">
        <v>2</v>
      </c>
      <c r="C195" s="254" t="s">
        <v>53</v>
      </c>
      <c r="D195" s="255" t="s">
        <v>565</v>
      </c>
      <c r="E195" s="253" t="s">
        <v>551</v>
      </c>
      <c r="F195" s="254" t="s">
        <v>549</v>
      </c>
      <c r="G195" s="253" t="s">
        <v>385</v>
      </c>
    </row>
    <row r="196" spans="1:7" x14ac:dyDescent="0.3">
      <c r="A196" s="253">
        <f t="shared" si="3"/>
        <v>0</v>
      </c>
      <c r="B196" s="253" t="s">
        <v>2</v>
      </c>
      <c r="C196" s="254" t="s">
        <v>53</v>
      </c>
      <c r="D196" s="255" t="s">
        <v>566</v>
      </c>
      <c r="E196" s="253" t="s">
        <v>567</v>
      </c>
      <c r="F196" s="254" t="s">
        <v>524</v>
      </c>
      <c r="G196" s="253" t="s">
        <v>385</v>
      </c>
    </row>
    <row r="197" spans="1:7" x14ac:dyDescent="0.3">
      <c r="A197" s="253">
        <f t="shared" si="3"/>
        <v>0</v>
      </c>
      <c r="B197" s="253" t="s">
        <v>2</v>
      </c>
      <c r="C197" s="254" t="s">
        <v>53</v>
      </c>
      <c r="D197" s="255" t="s">
        <v>568</v>
      </c>
      <c r="E197" s="253" t="s">
        <v>438</v>
      </c>
      <c r="F197" s="254" t="s">
        <v>569</v>
      </c>
      <c r="G197" s="253" t="s">
        <v>225</v>
      </c>
    </row>
    <row r="198" spans="1:7" x14ac:dyDescent="0.3">
      <c r="A198" s="253">
        <f t="shared" si="3"/>
        <v>0</v>
      </c>
      <c r="B198" s="253" t="s">
        <v>2</v>
      </c>
      <c r="C198" s="254" t="s">
        <v>53</v>
      </c>
      <c r="D198" s="255" t="s">
        <v>570</v>
      </c>
      <c r="E198" s="253" t="s">
        <v>438</v>
      </c>
      <c r="F198" s="254" t="s">
        <v>569</v>
      </c>
      <c r="G198" s="253" t="s">
        <v>225</v>
      </c>
    </row>
    <row r="199" spans="1:7" x14ac:dyDescent="0.3">
      <c r="A199" s="253">
        <f t="shared" si="3"/>
        <v>0</v>
      </c>
      <c r="B199" s="253" t="s">
        <v>2</v>
      </c>
      <c r="C199" s="254" t="s">
        <v>53</v>
      </c>
      <c r="D199" s="255" t="s">
        <v>571</v>
      </c>
      <c r="E199" s="253" t="s">
        <v>551</v>
      </c>
      <c r="F199" s="254" t="s">
        <v>549</v>
      </c>
      <c r="G199" s="253" t="s">
        <v>385</v>
      </c>
    </row>
    <row r="200" spans="1:7" x14ac:dyDescent="0.3">
      <c r="A200" s="253">
        <f t="shared" si="3"/>
        <v>0</v>
      </c>
      <c r="B200" s="253" t="s">
        <v>2</v>
      </c>
      <c r="C200" s="254" t="s">
        <v>53</v>
      </c>
      <c r="D200" s="255" t="s">
        <v>572</v>
      </c>
      <c r="E200" s="253"/>
      <c r="F200" s="254" t="s">
        <v>429</v>
      </c>
      <c r="G200" s="253" t="s">
        <v>385</v>
      </c>
    </row>
    <row r="201" spans="1:7" x14ac:dyDescent="0.3">
      <c r="A201" s="253">
        <f t="shared" si="3"/>
        <v>0</v>
      </c>
      <c r="B201" s="253" t="s">
        <v>2</v>
      </c>
      <c r="C201" s="254" t="s">
        <v>53</v>
      </c>
      <c r="D201" s="255" t="s">
        <v>573</v>
      </c>
      <c r="E201" s="253"/>
      <c r="F201" s="254" t="s">
        <v>549</v>
      </c>
      <c r="G201" s="253" t="s">
        <v>385</v>
      </c>
    </row>
    <row r="202" spans="1:7" x14ac:dyDescent="0.3">
      <c r="A202" s="253">
        <f t="shared" si="3"/>
        <v>0</v>
      </c>
      <c r="B202" s="253" t="s">
        <v>2</v>
      </c>
      <c r="C202" s="254" t="s">
        <v>53</v>
      </c>
      <c r="D202" s="255" t="s">
        <v>574</v>
      </c>
      <c r="E202" s="253" t="s">
        <v>415</v>
      </c>
      <c r="F202" s="254" t="s">
        <v>429</v>
      </c>
      <c r="G202" s="253" t="s">
        <v>385</v>
      </c>
    </row>
    <row r="203" spans="1:7" x14ac:dyDescent="0.3">
      <c r="A203" s="253">
        <f t="shared" si="3"/>
        <v>0</v>
      </c>
      <c r="B203" s="253" t="s">
        <v>2</v>
      </c>
      <c r="C203" s="254" t="s">
        <v>53</v>
      </c>
      <c r="D203" s="255" t="s">
        <v>575</v>
      </c>
      <c r="E203" s="253" t="s">
        <v>401</v>
      </c>
      <c r="F203" s="254" t="s">
        <v>576</v>
      </c>
      <c r="G203" s="253" t="s">
        <v>385</v>
      </c>
    </row>
    <row r="204" spans="1:7" x14ac:dyDescent="0.3">
      <c r="A204" s="253">
        <f t="shared" si="3"/>
        <v>0</v>
      </c>
      <c r="B204" s="253" t="s">
        <v>2</v>
      </c>
      <c r="C204" s="254" t="s">
        <v>53</v>
      </c>
      <c r="D204" s="255" t="s">
        <v>577</v>
      </c>
      <c r="E204" s="253" t="s">
        <v>401</v>
      </c>
      <c r="F204" s="254" t="s">
        <v>576</v>
      </c>
      <c r="G204" s="253" t="s">
        <v>385</v>
      </c>
    </row>
    <row r="205" spans="1:7" x14ac:dyDescent="0.3">
      <c r="A205" s="253">
        <f t="shared" si="3"/>
        <v>0</v>
      </c>
      <c r="B205" s="253" t="s">
        <v>2</v>
      </c>
      <c r="C205" s="254" t="s">
        <v>53</v>
      </c>
      <c r="D205" s="255" t="s">
        <v>578</v>
      </c>
      <c r="E205" s="253" t="s">
        <v>467</v>
      </c>
      <c r="F205" s="254" t="s">
        <v>576</v>
      </c>
      <c r="G205" s="253" t="s">
        <v>385</v>
      </c>
    </row>
    <row r="206" spans="1:7" x14ac:dyDescent="0.3">
      <c r="A206" s="253">
        <f t="shared" si="3"/>
        <v>0</v>
      </c>
      <c r="B206" s="253" t="s">
        <v>2</v>
      </c>
      <c r="C206" s="254" t="s">
        <v>53</v>
      </c>
      <c r="D206" s="255" t="s">
        <v>579</v>
      </c>
      <c r="E206" s="253" t="s">
        <v>401</v>
      </c>
      <c r="F206" s="254" t="s">
        <v>580</v>
      </c>
      <c r="G206" s="253" t="s">
        <v>385</v>
      </c>
    </row>
    <row r="207" spans="1:7" x14ac:dyDescent="0.3">
      <c r="A207" s="253">
        <f t="shared" si="3"/>
        <v>0</v>
      </c>
      <c r="B207" s="253" t="s">
        <v>2</v>
      </c>
      <c r="C207" s="254" t="s">
        <v>53</v>
      </c>
      <c r="D207" s="255" t="s">
        <v>581</v>
      </c>
      <c r="E207" s="253" t="s">
        <v>401</v>
      </c>
      <c r="F207" s="254" t="s">
        <v>580</v>
      </c>
      <c r="G207" s="253" t="s">
        <v>385</v>
      </c>
    </row>
    <row r="208" spans="1:7" x14ac:dyDescent="0.3">
      <c r="A208" s="253">
        <f t="shared" si="3"/>
        <v>0</v>
      </c>
      <c r="B208" s="253" t="s">
        <v>2</v>
      </c>
      <c r="C208" s="254" t="s">
        <v>53</v>
      </c>
      <c r="D208" s="255" t="s">
        <v>582</v>
      </c>
      <c r="E208" s="253" t="s">
        <v>378</v>
      </c>
      <c r="F208" s="254" t="s">
        <v>576</v>
      </c>
      <c r="G208" s="253" t="s">
        <v>385</v>
      </c>
    </row>
    <row r="209" spans="1:7" x14ac:dyDescent="0.3">
      <c r="A209" s="253">
        <f t="shared" si="3"/>
        <v>0</v>
      </c>
      <c r="B209" s="253" t="s">
        <v>2</v>
      </c>
      <c r="C209" s="254" t="s">
        <v>53</v>
      </c>
      <c r="D209" s="255" t="s">
        <v>583</v>
      </c>
      <c r="E209" s="253" t="s">
        <v>378</v>
      </c>
      <c r="F209" s="254" t="s">
        <v>576</v>
      </c>
      <c r="G209" s="253" t="s">
        <v>385</v>
      </c>
    </row>
    <row r="210" spans="1:7" x14ac:dyDescent="0.3">
      <c r="A210" s="253">
        <f t="shared" si="3"/>
        <v>0</v>
      </c>
      <c r="B210" s="253" t="s">
        <v>2</v>
      </c>
      <c r="C210" s="254" t="s">
        <v>53</v>
      </c>
      <c r="D210" s="255" t="s">
        <v>584</v>
      </c>
      <c r="E210" s="253" t="s">
        <v>585</v>
      </c>
      <c r="F210" s="254" t="s">
        <v>576</v>
      </c>
      <c r="G210" s="253" t="s">
        <v>385</v>
      </c>
    </row>
    <row r="211" spans="1:7" x14ac:dyDescent="0.3">
      <c r="A211" s="253">
        <f t="shared" si="3"/>
        <v>0</v>
      </c>
      <c r="B211" s="253" t="s">
        <v>2</v>
      </c>
      <c r="C211" s="254" t="s">
        <v>53</v>
      </c>
      <c r="D211" s="255" t="s">
        <v>586</v>
      </c>
      <c r="E211" s="253" t="s">
        <v>438</v>
      </c>
      <c r="F211" s="254" t="s">
        <v>587</v>
      </c>
      <c r="G211" s="253" t="s">
        <v>225</v>
      </c>
    </row>
    <row r="212" spans="1:7" x14ac:dyDescent="0.3">
      <c r="A212" s="253">
        <f t="shared" si="3"/>
        <v>0</v>
      </c>
      <c r="B212" s="253" t="s">
        <v>2</v>
      </c>
      <c r="C212" s="254" t="s">
        <v>53</v>
      </c>
      <c r="D212" s="255" t="s">
        <v>588</v>
      </c>
      <c r="E212" s="253" t="s">
        <v>438</v>
      </c>
      <c r="F212" s="254" t="s">
        <v>587</v>
      </c>
      <c r="G212" s="253" t="s">
        <v>225</v>
      </c>
    </row>
    <row r="213" spans="1:7" x14ac:dyDescent="0.3">
      <c r="A213" s="253">
        <f t="shared" si="3"/>
        <v>0</v>
      </c>
      <c r="B213" s="253" t="s">
        <v>2</v>
      </c>
      <c r="C213" s="254" t="s">
        <v>53</v>
      </c>
      <c r="D213" s="255" t="s">
        <v>589</v>
      </c>
      <c r="E213" s="253" t="s">
        <v>438</v>
      </c>
      <c r="F213" s="254" t="s">
        <v>587</v>
      </c>
      <c r="G213" s="253" t="s">
        <v>225</v>
      </c>
    </row>
    <row r="214" spans="1:7" x14ac:dyDescent="0.3">
      <c r="A214" s="253">
        <f t="shared" si="3"/>
        <v>0</v>
      </c>
      <c r="B214" s="253" t="s">
        <v>2</v>
      </c>
      <c r="C214" s="254" t="s">
        <v>53</v>
      </c>
      <c r="D214" s="255" t="s">
        <v>590</v>
      </c>
      <c r="E214" s="253" t="s">
        <v>370</v>
      </c>
      <c r="F214" s="254" t="s">
        <v>532</v>
      </c>
      <c r="G214" s="253" t="s">
        <v>385</v>
      </c>
    </row>
    <row r="215" spans="1:7" x14ac:dyDescent="0.3">
      <c r="A215" s="253">
        <f t="shared" si="3"/>
        <v>0</v>
      </c>
      <c r="B215" s="253" t="s">
        <v>2</v>
      </c>
      <c r="C215" s="254" t="s">
        <v>53</v>
      </c>
      <c r="D215" s="255" t="s">
        <v>591</v>
      </c>
      <c r="E215" s="253"/>
      <c r="F215" s="254" t="s">
        <v>429</v>
      </c>
      <c r="G215" s="253" t="s">
        <v>385</v>
      </c>
    </row>
    <row r="216" spans="1:7" x14ac:dyDescent="0.3">
      <c r="A216" s="253">
        <f t="shared" si="3"/>
        <v>0</v>
      </c>
      <c r="B216" s="253" t="s">
        <v>2</v>
      </c>
      <c r="C216" s="254" t="s">
        <v>53</v>
      </c>
      <c r="D216" s="255" t="s">
        <v>592</v>
      </c>
      <c r="E216" s="253"/>
      <c r="F216" s="254" t="s">
        <v>541</v>
      </c>
      <c r="G216" s="253" t="s">
        <v>225</v>
      </c>
    </row>
    <row r="217" spans="1:7" x14ac:dyDescent="0.3">
      <c r="A217" s="253">
        <f t="shared" si="3"/>
        <v>0</v>
      </c>
      <c r="B217" s="253" t="s">
        <v>2</v>
      </c>
      <c r="C217" s="254" t="s">
        <v>53</v>
      </c>
      <c r="D217" s="255" t="s">
        <v>593</v>
      </c>
      <c r="E217" s="253" t="s">
        <v>388</v>
      </c>
      <c r="F217" s="254" t="s">
        <v>594</v>
      </c>
      <c r="G217" s="253" t="s">
        <v>225</v>
      </c>
    </row>
    <row r="218" spans="1:7" x14ac:dyDescent="0.3">
      <c r="A218" s="253">
        <f t="shared" si="3"/>
        <v>0</v>
      </c>
      <c r="B218" s="253" t="s">
        <v>2</v>
      </c>
      <c r="C218" s="254" t="s">
        <v>53</v>
      </c>
      <c r="D218" s="255" t="s">
        <v>595</v>
      </c>
      <c r="E218" s="253" t="s">
        <v>462</v>
      </c>
      <c r="F218" s="254" t="s">
        <v>471</v>
      </c>
      <c r="G218" s="253" t="s">
        <v>385</v>
      </c>
    </row>
    <row r="219" spans="1:7" x14ac:dyDescent="0.3">
      <c r="A219" s="253">
        <f t="shared" si="3"/>
        <v>0</v>
      </c>
      <c r="B219" s="253" t="s">
        <v>2</v>
      </c>
      <c r="C219" s="254" t="s">
        <v>53</v>
      </c>
      <c r="D219" s="255" t="s">
        <v>596</v>
      </c>
      <c r="E219" s="253" t="s">
        <v>388</v>
      </c>
      <c r="F219" s="254" t="s">
        <v>541</v>
      </c>
      <c r="G219" s="253" t="s">
        <v>225</v>
      </c>
    </row>
    <row r="220" spans="1:7" x14ac:dyDescent="0.3">
      <c r="A220" s="253">
        <f t="shared" si="3"/>
        <v>0</v>
      </c>
      <c r="B220" s="253" t="s">
        <v>2</v>
      </c>
      <c r="C220" s="254" t="s">
        <v>53</v>
      </c>
      <c r="D220" s="255" t="s">
        <v>597</v>
      </c>
      <c r="E220" s="253"/>
      <c r="F220" s="254" t="s">
        <v>384</v>
      </c>
      <c r="G220" s="253" t="s">
        <v>385</v>
      </c>
    </row>
    <row r="221" spans="1:7" x14ac:dyDescent="0.3">
      <c r="A221" s="253">
        <f t="shared" si="3"/>
        <v>0</v>
      </c>
      <c r="B221" s="253" t="s">
        <v>2</v>
      </c>
      <c r="C221" s="254" t="s">
        <v>53</v>
      </c>
      <c r="D221" s="255" t="s">
        <v>598</v>
      </c>
      <c r="E221" s="253"/>
      <c r="F221" s="254" t="s">
        <v>549</v>
      </c>
      <c r="G221" s="253" t="s">
        <v>385</v>
      </c>
    </row>
    <row r="222" spans="1:7" x14ac:dyDescent="0.3">
      <c r="A222" s="253">
        <f t="shared" si="3"/>
        <v>0</v>
      </c>
      <c r="B222" s="253" t="s">
        <v>2</v>
      </c>
      <c r="C222" s="254" t="s">
        <v>53</v>
      </c>
      <c r="D222" s="255" t="s">
        <v>599</v>
      </c>
      <c r="E222" s="253" t="s">
        <v>415</v>
      </c>
      <c r="F222" s="254" t="s">
        <v>403</v>
      </c>
      <c r="G222" s="253" t="s">
        <v>385</v>
      </c>
    </row>
    <row r="223" spans="1:7" x14ac:dyDescent="0.3">
      <c r="A223" s="253">
        <f t="shared" si="3"/>
        <v>0</v>
      </c>
      <c r="B223" s="253" t="s">
        <v>2</v>
      </c>
      <c r="C223" s="254" t="s">
        <v>53</v>
      </c>
      <c r="D223" s="255" t="s">
        <v>600</v>
      </c>
      <c r="E223" s="253"/>
      <c r="F223" s="254" t="s">
        <v>403</v>
      </c>
      <c r="G223" s="253" t="s">
        <v>385</v>
      </c>
    </row>
    <row r="224" spans="1:7" x14ac:dyDescent="0.3">
      <c r="A224" s="253">
        <f t="shared" si="3"/>
        <v>0</v>
      </c>
      <c r="B224" s="253" t="s">
        <v>2</v>
      </c>
      <c r="C224" s="254" t="s">
        <v>53</v>
      </c>
      <c r="D224" s="255" t="s">
        <v>601</v>
      </c>
      <c r="E224" s="253"/>
      <c r="F224" s="254" t="s">
        <v>403</v>
      </c>
      <c r="G224" s="253" t="s">
        <v>385</v>
      </c>
    </row>
    <row r="225" spans="1:7" x14ac:dyDescent="0.3">
      <c r="A225" s="253">
        <f t="shared" si="3"/>
        <v>0</v>
      </c>
      <c r="B225" s="253" t="s">
        <v>2</v>
      </c>
      <c r="C225" s="254" t="s">
        <v>53</v>
      </c>
      <c r="D225" s="255" t="s">
        <v>602</v>
      </c>
      <c r="E225" s="253"/>
      <c r="F225" s="254" t="s">
        <v>384</v>
      </c>
      <c r="G225" s="253" t="s">
        <v>385</v>
      </c>
    </row>
    <row r="226" spans="1:7" x14ac:dyDescent="0.3">
      <c r="A226" s="253">
        <f t="shared" si="3"/>
        <v>0</v>
      </c>
      <c r="B226" s="253" t="s">
        <v>2</v>
      </c>
      <c r="C226" s="254" t="s">
        <v>53</v>
      </c>
      <c r="D226" s="255" t="s">
        <v>603</v>
      </c>
      <c r="E226" s="253" t="s">
        <v>551</v>
      </c>
      <c r="F226" s="254" t="s">
        <v>549</v>
      </c>
      <c r="G226" s="253" t="s">
        <v>385</v>
      </c>
    </row>
    <row r="227" spans="1:7" x14ac:dyDescent="0.3">
      <c r="A227" s="253">
        <f t="shared" si="3"/>
        <v>0</v>
      </c>
      <c r="B227" s="253" t="s">
        <v>2</v>
      </c>
      <c r="C227" s="254" t="s">
        <v>53</v>
      </c>
      <c r="D227" s="255" t="s">
        <v>604</v>
      </c>
      <c r="E227" s="253" t="s">
        <v>415</v>
      </c>
      <c r="F227" s="254" t="s">
        <v>403</v>
      </c>
      <c r="G227" s="253" t="s">
        <v>385</v>
      </c>
    </row>
    <row r="228" spans="1:7" x14ac:dyDescent="0.3">
      <c r="A228" s="253">
        <f t="shared" si="3"/>
        <v>0</v>
      </c>
      <c r="B228" s="253" t="s">
        <v>2</v>
      </c>
      <c r="C228" s="254" t="s">
        <v>53</v>
      </c>
      <c r="D228" s="255" t="s">
        <v>605</v>
      </c>
      <c r="E228" s="253" t="s">
        <v>438</v>
      </c>
      <c r="F228" s="254" t="s">
        <v>384</v>
      </c>
      <c r="G228" s="253" t="s">
        <v>385</v>
      </c>
    </row>
    <row r="229" spans="1:7" x14ac:dyDescent="0.3">
      <c r="A229" s="253">
        <f t="shared" si="3"/>
        <v>0</v>
      </c>
      <c r="B229" s="253" t="s">
        <v>2</v>
      </c>
      <c r="C229" s="254" t="s">
        <v>53</v>
      </c>
      <c r="D229" s="255" t="s">
        <v>606</v>
      </c>
      <c r="E229" s="253"/>
      <c r="F229" s="254" t="s">
        <v>429</v>
      </c>
      <c r="G229" s="253" t="s">
        <v>385</v>
      </c>
    </row>
    <row r="230" spans="1:7" x14ac:dyDescent="0.3">
      <c r="A230" s="253">
        <f t="shared" si="3"/>
        <v>0</v>
      </c>
      <c r="B230" s="253" t="s">
        <v>2</v>
      </c>
      <c r="C230" s="254" t="s">
        <v>53</v>
      </c>
      <c r="D230" s="255" t="s">
        <v>607</v>
      </c>
      <c r="E230" s="253" t="s">
        <v>415</v>
      </c>
      <c r="F230" s="254" t="s">
        <v>429</v>
      </c>
      <c r="G230" s="253" t="s">
        <v>385</v>
      </c>
    </row>
    <row r="231" spans="1:7" x14ac:dyDescent="0.3">
      <c r="A231" s="253">
        <f t="shared" si="3"/>
        <v>0</v>
      </c>
      <c r="B231" s="253" t="s">
        <v>2</v>
      </c>
      <c r="C231" s="254" t="s">
        <v>53</v>
      </c>
      <c r="D231" s="255" t="s">
        <v>608</v>
      </c>
      <c r="E231" s="253" t="s">
        <v>388</v>
      </c>
      <c r="F231" s="254" t="s">
        <v>549</v>
      </c>
      <c r="G231" s="253" t="s">
        <v>409</v>
      </c>
    </row>
    <row r="232" spans="1:7" x14ac:dyDescent="0.3">
      <c r="A232" s="253">
        <f t="shared" si="3"/>
        <v>0</v>
      </c>
      <c r="B232" s="253" t="s">
        <v>2</v>
      </c>
      <c r="C232" s="254" t="s">
        <v>53</v>
      </c>
      <c r="D232" s="255" t="s">
        <v>609</v>
      </c>
      <c r="E232" s="253" t="s">
        <v>388</v>
      </c>
      <c r="F232" s="254" t="s">
        <v>541</v>
      </c>
      <c r="G232" s="253" t="s">
        <v>225</v>
      </c>
    </row>
    <row r="233" spans="1:7" x14ac:dyDescent="0.3">
      <c r="A233" s="253">
        <f t="shared" si="3"/>
        <v>0</v>
      </c>
      <c r="B233" s="253" t="s">
        <v>2</v>
      </c>
      <c r="C233" s="254" t="s">
        <v>53</v>
      </c>
      <c r="D233" s="255" t="s">
        <v>610</v>
      </c>
      <c r="E233" s="253" t="s">
        <v>401</v>
      </c>
      <c r="F233" s="254" t="s">
        <v>549</v>
      </c>
      <c r="G233" s="253" t="s">
        <v>409</v>
      </c>
    </row>
    <row r="234" spans="1:7" x14ac:dyDescent="0.3">
      <c r="A234" s="253">
        <f t="shared" si="3"/>
        <v>0</v>
      </c>
      <c r="B234" s="253" t="s">
        <v>2</v>
      </c>
      <c r="C234" s="254" t="s">
        <v>53</v>
      </c>
      <c r="D234" s="255" t="s">
        <v>611</v>
      </c>
      <c r="E234" s="253" t="s">
        <v>438</v>
      </c>
      <c r="F234" s="254" t="s">
        <v>539</v>
      </c>
      <c r="G234" s="253" t="s">
        <v>409</v>
      </c>
    </row>
    <row r="235" spans="1:7" x14ac:dyDescent="0.3">
      <c r="A235" s="253">
        <f t="shared" si="3"/>
        <v>0</v>
      </c>
      <c r="B235" s="253" t="s">
        <v>2</v>
      </c>
      <c r="C235" s="254" t="s">
        <v>53</v>
      </c>
      <c r="D235" s="255" t="s">
        <v>612</v>
      </c>
      <c r="E235" s="253" t="s">
        <v>462</v>
      </c>
      <c r="F235" s="254" t="s">
        <v>613</v>
      </c>
      <c r="G235" s="253" t="s">
        <v>225</v>
      </c>
    </row>
    <row r="236" spans="1:7" x14ac:dyDescent="0.3">
      <c r="A236" s="253">
        <f t="shared" si="3"/>
        <v>0</v>
      </c>
      <c r="B236" s="253" t="s">
        <v>2</v>
      </c>
      <c r="C236" s="254" t="s">
        <v>53</v>
      </c>
      <c r="D236" s="255" t="s">
        <v>614</v>
      </c>
      <c r="E236" s="253" t="s">
        <v>462</v>
      </c>
      <c r="F236" s="254" t="s">
        <v>613</v>
      </c>
      <c r="G236" s="253" t="s">
        <v>225</v>
      </c>
    </row>
    <row r="237" spans="1:7" x14ac:dyDescent="0.3">
      <c r="A237" s="253">
        <f t="shared" si="3"/>
        <v>0</v>
      </c>
      <c r="B237" s="253" t="s">
        <v>2</v>
      </c>
      <c r="C237" s="254" t="s">
        <v>53</v>
      </c>
      <c r="D237" s="255" t="s">
        <v>615</v>
      </c>
      <c r="E237" s="253" t="s">
        <v>462</v>
      </c>
      <c r="F237" s="254" t="s">
        <v>613</v>
      </c>
      <c r="G237" s="253" t="s">
        <v>225</v>
      </c>
    </row>
    <row r="238" spans="1:7" x14ac:dyDescent="0.3">
      <c r="A238" s="253">
        <f t="shared" si="3"/>
        <v>0</v>
      </c>
      <c r="B238" s="253" t="s">
        <v>2</v>
      </c>
      <c r="C238" s="254" t="s">
        <v>53</v>
      </c>
      <c r="D238" s="255" t="s">
        <v>616</v>
      </c>
      <c r="E238" s="253" t="s">
        <v>617</v>
      </c>
      <c r="F238" s="254" t="s">
        <v>613</v>
      </c>
      <c r="G238" s="253" t="s">
        <v>225</v>
      </c>
    </row>
    <row r="239" spans="1:7" x14ac:dyDescent="0.3">
      <c r="A239" s="253">
        <f t="shared" si="3"/>
        <v>0</v>
      </c>
      <c r="B239" s="253" t="s">
        <v>2</v>
      </c>
      <c r="C239" s="254" t="s">
        <v>53</v>
      </c>
      <c r="D239" s="255" t="s">
        <v>618</v>
      </c>
      <c r="E239" s="253" t="s">
        <v>462</v>
      </c>
      <c r="F239" s="254" t="s">
        <v>613</v>
      </c>
      <c r="G239" s="253" t="s">
        <v>225</v>
      </c>
    </row>
    <row r="240" spans="1:7" x14ac:dyDescent="0.3">
      <c r="A240" s="253">
        <f t="shared" si="3"/>
        <v>0</v>
      </c>
      <c r="B240" s="253" t="s">
        <v>2</v>
      </c>
      <c r="C240" s="254" t="s">
        <v>53</v>
      </c>
      <c r="D240" s="255" t="s">
        <v>619</v>
      </c>
      <c r="E240" s="253" t="s">
        <v>388</v>
      </c>
      <c r="F240" s="254" t="s">
        <v>397</v>
      </c>
      <c r="G240" s="253" t="s">
        <v>225</v>
      </c>
    </row>
    <row r="241" spans="1:7" x14ac:dyDescent="0.3">
      <c r="A241" s="253">
        <f t="shared" si="3"/>
        <v>0</v>
      </c>
      <c r="B241" s="253" t="s">
        <v>2</v>
      </c>
      <c r="C241" s="254" t="s">
        <v>53</v>
      </c>
      <c r="D241" s="255" t="s">
        <v>620</v>
      </c>
      <c r="E241" s="253" t="s">
        <v>551</v>
      </c>
      <c r="F241" s="254" t="s">
        <v>549</v>
      </c>
      <c r="G241" s="253" t="s">
        <v>385</v>
      </c>
    </row>
    <row r="242" spans="1:7" x14ac:dyDescent="0.3">
      <c r="A242" s="253">
        <f t="shared" si="3"/>
        <v>0</v>
      </c>
      <c r="B242" s="253" t="s">
        <v>2</v>
      </c>
      <c r="C242" s="254" t="s">
        <v>53</v>
      </c>
      <c r="D242" s="255" t="s">
        <v>621</v>
      </c>
      <c r="E242" s="253" t="s">
        <v>438</v>
      </c>
      <c r="F242" s="254" t="s">
        <v>519</v>
      </c>
      <c r="G242" s="253" t="s">
        <v>385</v>
      </c>
    </row>
    <row r="243" spans="1:7" x14ac:dyDescent="0.3">
      <c r="A243" s="253">
        <f t="shared" si="3"/>
        <v>0</v>
      </c>
      <c r="B243" s="253" t="s">
        <v>2</v>
      </c>
      <c r="C243" s="254" t="s">
        <v>53</v>
      </c>
      <c r="D243" s="255" t="s">
        <v>622</v>
      </c>
      <c r="E243" s="253"/>
      <c r="F243" s="254" t="s">
        <v>429</v>
      </c>
      <c r="G243" s="253" t="s">
        <v>385</v>
      </c>
    </row>
    <row r="244" spans="1:7" x14ac:dyDescent="0.3">
      <c r="A244" s="253">
        <f t="shared" si="3"/>
        <v>0</v>
      </c>
      <c r="B244" s="253" t="s">
        <v>2</v>
      </c>
      <c r="C244" s="254" t="s">
        <v>53</v>
      </c>
      <c r="D244" s="255" t="s">
        <v>623</v>
      </c>
      <c r="E244" s="253" t="s">
        <v>415</v>
      </c>
      <c r="F244" s="254" t="s">
        <v>429</v>
      </c>
      <c r="G244" s="253" t="s">
        <v>385</v>
      </c>
    </row>
    <row r="245" spans="1:7" x14ac:dyDescent="0.3">
      <c r="A245" s="253">
        <f t="shared" si="3"/>
        <v>0</v>
      </c>
      <c r="B245" s="253" t="s">
        <v>2</v>
      </c>
      <c r="C245" s="254" t="s">
        <v>53</v>
      </c>
      <c r="D245" s="255" t="s">
        <v>624</v>
      </c>
      <c r="E245" s="253" t="s">
        <v>438</v>
      </c>
      <c r="F245" s="254" t="s">
        <v>429</v>
      </c>
      <c r="G245" s="253" t="s">
        <v>385</v>
      </c>
    </row>
    <row r="246" spans="1:7" x14ac:dyDescent="0.3">
      <c r="A246" s="253">
        <f t="shared" si="3"/>
        <v>0</v>
      </c>
      <c r="B246" s="253" t="s">
        <v>2</v>
      </c>
      <c r="C246" s="254" t="s">
        <v>53</v>
      </c>
      <c r="D246" s="255" t="s">
        <v>625</v>
      </c>
      <c r="E246" s="253" t="s">
        <v>388</v>
      </c>
      <c r="F246" s="254" t="s">
        <v>626</v>
      </c>
      <c r="G246" s="253" t="s">
        <v>225</v>
      </c>
    </row>
    <row r="247" spans="1:7" x14ac:dyDescent="0.3">
      <c r="A247" s="253">
        <f t="shared" si="3"/>
        <v>0</v>
      </c>
      <c r="B247" s="253" t="s">
        <v>2</v>
      </c>
      <c r="C247" s="254" t="s">
        <v>53</v>
      </c>
      <c r="D247" s="255" t="s">
        <v>627</v>
      </c>
      <c r="E247" s="253" t="s">
        <v>438</v>
      </c>
      <c r="F247" s="254" t="s">
        <v>613</v>
      </c>
      <c r="G247" s="253" t="s">
        <v>225</v>
      </c>
    </row>
    <row r="248" spans="1:7" x14ac:dyDescent="0.3">
      <c r="A248" s="253">
        <f t="shared" si="3"/>
        <v>0</v>
      </c>
      <c r="B248" s="253" t="s">
        <v>2</v>
      </c>
      <c r="C248" s="254" t="s">
        <v>53</v>
      </c>
      <c r="D248" s="255" t="s">
        <v>628</v>
      </c>
      <c r="E248" s="253" t="s">
        <v>438</v>
      </c>
      <c r="F248" s="254" t="s">
        <v>613</v>
      </c>
      <c r="G248" s="253" t="s">
        <v>225</v>
      </c>
    </row>
    <row r="249" spans="1:7" x14ac:dyDescent="0.3">
      <c r="A249" s="253">
        <f t="shared" si="3"/>
        <v>0</v>
      </c>
      <c r="B249" s="253" t="s">
        <v>2</v>
      </c>
      <c r="C249" s="254" t="s">
        <v>53</v>
      </c>
      <c r="D249" s="255" t="s">
        <v>629</v>
      </c>
      <c r="E249" s="253" t="s">
        <v>388</v>
      </c>
      <c r="F249" s="254" t="s">
        <v>613</v>
      </c>
      <c r="G249" s="253" t="s">
        <v>225</v>
      </c>
    </row>
    <row r="250" spans="1:7" x14ac:dyDescent="0.3">
      <c r="A250" s="253">
        <f t="shared" si="3"/>
        <v>0</v>
      </c>
      <c r="B250" s="253" t="s">
        <v>2</v>
      </c>
      <c r="C250" s="254" t="s">
        <v>53</v>
      </c>
      <c r="D250" s="255" t="s">
        <v>630</v>
      </c>
      <c r="E250" s="253" t="s">
        <v>438</v>
      </c>
      <c r="F250" s="254" t="s">
        <v>613</v>
      </c>
      <c r="G250" s="253" t="s">
        <v>225</v>
      </c>
    </row>
    <row r="251" spans="1:7" x14ac:dyDescent="0.3">
      <c r="A251" s="253">
        <f t="shared" si="3"/>
        <v>0</v>
      </c>
      <c r="B251" s="253" t="s">
        <v>2</v>
      </c>
      <c r="C251" s="254" t="s">
        <v>53</v>
      </c>
      <c r="D251" s="255" t="s">
        <v>631</v>
      </c>
      <c r="E251" s="253" t="s">
        <v>364</v>
      </c>
      <c r="F251" s="254" t="s">
        <v>613</v>
      </c>
      <c r="G251" s="253" t="s">
        <v>225</v>
      </c>
    </row>
    <row r="252" spans="1:7" x14ac:dyDescent="0.3">
      <c r="A252" s="253">
        <f t="shared" si="3"/>
        <v>0</v>
      </c>
      <c r="B252" s="253" t="s">
        <v>2</v>
      </c>
      <c r="C252" s="254" t="s">
        <v>53</v>
      </c>
      <c r="D252" s="255" t="s">
        <v>632</v>
      </c>
      <c r="E252" s="253" t="s">
        <v>462</v>
      </c>
      <c r="F252" s="254" t="s">
        <v>613</v>
      </c>
      <c r="G252" s="253" t="s">
        <v>225</v>
      </c>
    </row>
    <row r="253" spans="1:7" x14ac:dyDescent="0.3">
      <c r="A253" s="253">
        <f t="shared" si="3"/>
        <v>0</v>
      </c>
      <c r="B253" s="253" t="s">
        <v>2</v>
      </c>
      <c r="C253" s="254" t="s">
        <v>53</v>
      </c>
      <c r="D253" s="255" t="s">
        <v>633</v>
      </c>
      <c r="E253" s="253"/>
      <c r="F253" s="254" t="s">
        <v>384</v>
      </c>
      <c r="G253" s="253" t="s">
        <v>385</v>
      </c>
    </row>
    <row r="254" spans="1:7" x14ac:dyDescent="0.3">
      <c r="A254" s="253">
        <f t="shared" si="3"/>
        <v>0</v>
      </c>
      <c r="B254" s="253" t="s">
        <v>2</v>
      </c>
      <c r="C254" s="254" t="s">
        <v>53</v>
      </c>
      <c r="D254" s="255" t="s">
        <v>634</v>
      </c>
      <c r="E254" s="253"/>
      <c r="F254" s="254" t="s">
        <v>635</v>
      </c>
      <c r="G254" s="253" t="s">
        <v>393</v>
      </c>
    </row>
    <row r="255" spans="1:7" x14ac:dyDescent="0.3">
      <c r="A255" s="253">
        <f t="shared" si="3"/>
        <v>0</v>
      </c>
      <c r="B255" s="253" t="s">
        <v>2</v>
      </c>
      <c r="C255" s="254" t="s">
        <v>53</v>
      </c>
      <c r="D255" s="255" t="s">
        <v>636</v>
      </c>
      <c r="E255" s="253"/>
      <c r="F255" s="254" t="s">
        <v>637</v>
      </c>
      <c r="G255" s="253" t="s">
        <v>225</v>
      </c>
    </row>
    <row r="256" spans="1:7" x14ac:dyDescent="0.3">
      <c r="A256" s="253">
        <f t="shared" si="3"/>
        <v>0</v>
      </c>
      <c r="B256" s="253" t="s">
        <v>2</v>
      </c>
      <c r="C256" s="254" t="s">
        <v>53</v>
      </c>
      <c r="D256" s="255" t="s">
        <v>638</v>
      </c>
      <c r="E256" s="253" t="s">
        <v>467</v>
      </c>
      <c r="F256" s="254" t="s">
        <v>637</v>
      </c>
      <c r="G256" s="253" t="s">
        <v>385</v>
      </c>
    </row>
    <row r="257" spans="1:7" x14ac:dyDescent="0.3">
      <c r="A257" s="253">
        <f t="shared" si="3"/>
        <v>0</v>
      </c>
      <c r="B257" s="253" t="s">
        <v>2</v>
      </c>
      <c r="C257" s="254" t="s">
        <v>53</v>
      </c>
      <c r="D257" s="255" t="s">
        <v>639</v>
      </c>
      <c r="E257" s="253" t="s">
        <v>467</v>
      </c>
      <c r="F257" s="254" t="s">
        <v>637</v>
      </c>
      <c r="G257" s="253" t="s">
        <v>385</v>
      </c>
    </row>
    <row r="258" spans="1:7" x14ac:dyDescent="0.3">
      <c r="A258" s="253">
        <f t="shared" ref="A258:A321" si="4">IF(J258="SI",IF(C258&lt;&gt;C257,1,A257+1),IF(C258&lt;&gt;C257,0,A257))</f>
        <v>0</v>
      </c>
      <c r="B258" s="253" t="s">
        <v>2</v>
      </c>
      <c r="C258" s="254" t="s">
        <v>53</v>
      </c>
      <c r="D258" s="255" t="s">
        <v>640</v>
      </c>
      <c r="E258" s="253" t="s">
        <v>467</v>
      </c>
      <c r="F258" s="254" t="s">
        <v>641</v>
      </c>
      <c r="G258" s="253" t="s">
        <v>385</v>
      </c>
    </row>
    <row r="259" spans="1:7" x14ac:dyDescent="0.3">
      <c r="A259" s="253">
        <f t="shared" si="4"/>
        <v>0</v>
      </c>
      <c r="B259" s="253" t="s">
        <v>2</v>
      </c>
      <c r="C259" s="254" t="s">
        <v>53</v>
      </c>
      <c r="D259" s="255" t="s">
        <v>642</v>
      </c>
      <c r="E259" s="253" t="s">
        <v>467</v>
      </c>
      <c r="F259" s="254" t="s">
        <v>641</v>
      </c>
      <c r="G259" s="253" t="s">
        <v>385</v>
      </c>
    </row>
    <row r="260" spans="1:7" x14ac:dyDescent="0.3">
      <c r="A260" s="253">
        <f t="shared" si="4"/>
        <v>0</v>
      </c>
      <c r="B260" s="253" t="s">
        <v>2</v>
      </c>
      <c r="C260" s="254" t="s">
        <v>53</v>
      </c>
      <c r="D260" s="255" t="s">
        <v>643</v>
      </c>
      <c r="E260" s="253" t="s">
        <v>467</v>
      </c>
      <c r="F260" s="254" t="s">
        <v>641</v>
      </c>
      <c r="G260" s="253" t="s">
        <v>385</v>
      </c>
    </row>
    <row r="261" spans="1:7" x14ac:dyDescent="0.3">
      <c r="A261" s="253">
        <f t="shared" si="4"/>
        <v>0</v>
      </c>
      <c r="B261" s="253" t="s">
        <v>2</v>
      </c>
      <c r="C261" s="254" t="s">
        <v>53</v>
      </c>
      <c r="D261" s="255" t="s">
        <v>644</v>
      </c>
      <c r="E261" s="253" t="s">
        <v>467</v>
      </c>
      <c r="F261" s="254" t="s">
        <v>641</v>
      </c>
      <c r="G261" s="253" t="s">
        <v>385</v>
      </c>
    </row>
    <row r="262" spans="1:7" x14ac:dyDescent="0.3">
      <c r="A262" s="253">
        <f t="shared" si="4"/>
        <v>0</v>
      </c>
      <c r="B262" s="253" t="s">
        <v>2</v>
      </c>
      <c r="C262" s="254" t="s">
        <v>53</v>
      </c>
      <c r="D262" s="255" t="s">
        <v>645</v>
      </c>
      <c r="E262" s="253" t="s">
        <v>467</v>
      </c>
      <c r="F262" s="254" t="s">
        <v>641</v>
      </c>
      <c r="G262" s="253" t="s">
        <v>385</v>
      </c>
    </row>
    <row r="263" spans="1:7" x14ac:dyDescent="0.3">
      <c r="A263" s="253">
        <f t="shared" si="4"/>
        <v>0</v>
      </c>
      <c r="B263" s="253" t="s">
        <v>2</v>
      </c>
      <c r="C263" s="254" t="s">
        <v>53</v>
      </c>
      <c r="D263" s="255" t="s">
        <v>646</v>
      </c>
      <c r="E263" s="253" t="s">
        <v>388</v>
      </c>
      <c r="F263" s="254" t="s">
        <v>641</v>
      </c>
      <c r="G263" s="253" t="s">
        <v>385</v>
      </c>
    </row>
    <row r="264" spans="1:7" x14ac:dyDescent="0.3">
      <c r="A264" s="253">
        <f t="shared" si="4"/>
        <v>0</v>
      </c>
      <c r="B264" s="253" t="s">
        <v>2</v>
      </c>
      <c r="C264" s="254" t="s">
        <v>53</v>
      </c>
      <c r="D264" s="255" t="s">
        <v>647</v>
      </c>
      <c r="E264" s="253" t="s">
        <v>388</v>
      </c>
      <c r="F264" s="254" t="s">
        <v>641</v>
      </c>
      <c r="G264" s="253" t="s">
        <v>385</v>
      </c>
    </row>
    <row r="265" spans="1:7" x14ac:dyDescent="0.3">
      <c r="A265" s="253">
        <f t="shared" si="4"/>
        <v>0</v>
      </c>
      <c r="B265" s="253" t="s">
        <v>2</v>
      </c>
      <c r="C265" s="254" t="s">
        <v>53</v>
      </c>
      <c r="D265" s="255" t="s">
        <v>648</v>
      </c>
      <c r="E265" s="253" t="s">
        <v>388</v>
      </c>
      <c r="F265" s="254" t="s">
        <v>649</v>
      </c>
      <c r="G265" s="253" t="s">
        <v>385</v>
      </c>
    </row>
    <row r="266" spans="1:7" x14ac:dyDescent="0.3">
      <c r="A266" s="253">
        <f t="shared" si="4"/>
        <v>0</v>
      </c>
      <c r="B266" s="253" t="s">
        <v>2</v>
      </c>
      <c r="C266" s="254" t="s">
        <v>53</v>
      </c>
      <c r="D266" s="255" t="s">
        <v>650</v>
      </c>
      <c r="E266" s="253" t="s">
        <v>388</v>
      </c>
      <c r="F266" s="254" t="s">
        <v>649</v>
      </c>
      <c r="G266" s="253" t="s">
        <v>385</v>
      </c>
    </row>
    <row r="267" spans="1:7" x14ac:dyDescent="0.3">
      <c r="A267" s="253">
        <f t="shared" si="4"/>
        <v>0</v>
      </c>
      <c r="B267" s="253" t="s">
        <v>2</v>
      </c>
      <c r="C267" s="254" t="s">
        <v>53</v>
      </c>
      <c r="D267" s="255" t="s">
        <v>651</v>
      </c>
      <c r="E267" s="253" t="s">
        <v>388</v>
      </c>
      <c r="F267" s="254" t="s">
        <v>649</v>
      </c>
      <c r="G267" s="253" t="s">
        <v>385</v>
      </c>
    </row>
    <row r="268" spans="1:7" x14ac:dyDescent="0.3">
      <c r="A268" s="253">
        <f t="shared" si="4"/>
        <v>0</v>
      </c>
      <c r="B268" s="253" t="s">
        <v>2</v>
      </c>
      <c r="C268" s="254" t="s">
        <v>53</v>
      </c>
      <c r="D268" s="255" t="s">
        <v>652</v>
      </c>
      <c r="E268" s="253" t="s">
        <v>388</v>
      </c>
      <c r="F268" s="254" t="s">
        <v>649</v>
      </c>
      <c r="G268" s="253" t="s">
        <v>385</v>
      </c>
    </row>
    <row r="269" spans="1:7" x14ac:dyDescent="0.3">
      <c r="A269" s="253">
        <f t="shared" si="4"/>
        <v>0</v>
      </c>
      <c r="B269" s="253" t="s">
        <v>2</v>
      </c>
      <c r="C269" s="254" t="s">
        <v>53</v>
      </c>
      <c r="D269" s="255" t="s">
        <v>653</v>
      </c>
      <c r="E269" s="253" t="s">
        <v>388</v>
      </c>
      <c r="F269" s="254" t="s">
        <v>649</v>
      </c>
      <c r="G269" s="253" t="s">
        <v>385</v>
      </c>
    </row>
    <row r="270" spans="1:7" x14ac:dyDescent="0.3">
      <c r="A270" s="253">
        <f t="shared" si="4"/>
        <v>0</v>
      </c>
      <c r="B270" s="253" t="s">
        <v>2</v>
      </c>
      <c r="C270" s="254" t="s">
        <v>53</v>
      </c>
      <c r="D270" s="255" t="s">
        <v>654</v>
      </c>
      <c r="E270" s="253" t="s">
        <v>388</v>
      </c>
      <c r="F270" s="254" t="s">
        <v>649</v>
      </c>
      <c r="G270" s="253" t="s">
        <v>385</v>
      </c>
    </row>
    <row r="271" spans="1:7" x14ac:dyDescent="0.3">
      <c r="A271" s="253">
        <f t="shared" si="4"/>
        <v>0</v>
      </c>
      <c r="B271" s="253" t="s">
        <v>2</v>
      </c>
      <c r="C271" s="254" t="s">
        <v>53</v>
      </c>
      <c r="D271" s="255" t="s">
        <v>655</v>
      </c>
      <c r="E271" s="253" t="s">
        <v>378</v>
      </c>
      <c r="F271" s="254" t="s">
        <v>649</v>
      </c>
      <c r="G271" s="253" t="s">
        <v>385</v>
      </c>
    </row>
    <row r="272" spans="1:7" x14ac:dyDescent="0.3">
      <c r="A272" s="253">
        <f t="shared" si="4"/>
        <v>0</v>
      </c>
      <c r="B272" s="253" t="s">
        <v>2</v>
      </c>
      <c r="C272" s="254" t="s">
        <v>53</v>
      </c>
      <c r="D272" s="255" t="s">
        <v>656</v>
      </c>
      <c r="E272" s="253" t="s">
        <v>378</v>
      </c>
      <c r="F272" s="254" t="s">
        <v>649</v>
      </c>
      <c r="G272" s="253" t="s">
        <v>385</v>
      </c>
    </row>
    <row r="273" spans="1:7" x14ac:dyDescent="0.3">
      <c r="A273" s="253">
        <f t="shared" si="4"/>
        <v>0</v>
      </c>
      <c r="B273" s="253" t="s">
        <v>2</v>
      </c>
      <c r="C273" s="254" t="s">
        <v>53</v>
      </c>
      <c r="D273" s="255" t="s">
        <v>657</v>
      </c>
      <c r="E273" s="253" t="s">
        <v>388</v>
      </c>
      <c r="F273" s="254" t="s">
        <v>649</v>
      </c>
      <c r="G273" s="253" t="s">
        <v>385</v>
      </c>
    </row>
    <row r="274" spans="1:7" x14ac:dyDescent="0.3">
      <c r="A274" s="253">
        <f t="shared" si="4"/>
        <v>0</v>
      </c>
      <c r="B274" s="253" t="s">
        <v>2</v>
      </c>
      <c r="C274" s="254" t="s">
        <v>53</v>
      </c>
      <c r="D274" s="255" t="s">
        <v>658</v>
      </c>
      <c r="E274" s="253" t="s">
        <v>388</v>
      </c>
      <c r="F274" s="254" t="s">
        <v>447</v>
      </c>
      <c r="G274" s="253" t="s">
        <v>225</v>
      </c>
    </row>
    <row r="275" spans="1:7" x14ac:dyDescent="0.3">
      <c r="A275" s="253">
        <f t="shared" si="4"/>
        <v>0</v>
      </c>
      <c r="B275" s="253" t="s">
        <v>2</v>
      </c>
      <c r="C275" s="254" t="s">
        <v>53</v>
      </c>
      <c r="D275" s="255" t="s">
        <v>659</v>
      </c>
      <c r="E275" s="253"/>
      <c r="F275" s="254" t="s">
        <v>660</v>
      </c>
      <c r="G275" s="253" t="s">
        <v>225</v>
      </c>
    </row>
    <row r="276" spans="1:7" x14ac:dyDescent="0.3">
      <c r="A276" s="253">
        <f t="shared" si="4"/>
        <v>0</v>
      </c>
      <c r="B276" s="253" t="s">
        <v>2</v>
      </c>
      <c r="C276" s="254" t="s">
        <v>53</v>
      </c>
      <c r="D276" s="255" t="s">
        <v>661</v>
      </c>
      <c r="E276" s="253"/>
      <c r="F276" s="254" t="s">
        <v>660</v>
      </c>
      <c r="G276" s="253" t="s">
        <v>225</v>
      </c>
    </row>
    <row r="277" spans="1:7" x14ac:dyDescent="0.3">
      <c r="A277" s="253">
        <f t="shared" si="4"/>
        <v>0</v>
      </c>
      <c r="B277" s="253" t="s">
        <v>2</v>
      </c>
      <c r="C277" s="254" t="s">
        <v>53</v>
      </c>
      <c r="D277" s="255" t="s">
        <v>662</v>
      </c>
      <c r="E277" s="253" t="s">
        <v>462</v>
      </c>
      <c r="F277" s="254" t="s">
        <v>660</v>
      </c>
      <c r="G277" s="253" t="s">
        <v>225</v>
      </c>
    </row>
    <row r="278" spans="1:7" x14ac:dyDescent="0.3">
      <c r="A278" s="253">
        <f t="shared" si="4"/>
        <v>0</v>
      </c>
      <c r="B278" s="253" t="s">
        <v>2</v>
      </c>
      <c r="C278" s="254" t="s">
        <v>56</v>
      </c>
      <c r="D278" s="255" t="s">
        <v>663</v>
      </c>
      <c r="E278" s="253"/>
      <c r="F278" s="254" t="s">
        <v>664</v>
      </c>
      <c r="G278" s="253" t="s">
        <v>225</v>
      </c>
    </row>
    <row r="279" spans="1:7" x14ac:dyDescent="0.3">
      <c r="A279" s="253">
        <f t="shared" si="4"/>
        <v>0</v>
      </c>
      <c r="B279" s="253" t="s">
        <v>2</v>
      </c>
      <c r="C279" s="254" t="s">
        <v>56</v>
      </c>
      <c r="D279" s="255" t="s">
        <v>665</v>
      </c>
      <c r="E279" s="253"/>
      <c r="F279" s="254" t="s">
        <v>664</v>
      </c>
      <c r="G279" s="253" t="s">
        <v>225</v>
      </c>
    </row>
    <row r="280" spans="1:7" x14ac:dyDescent="0.3">
      <c r="A280" s="253">
        <f t="shared" si="4"/>
        <v>0</v>
      </c>
      <c r="B280" s="253" t="s">
        <v>2</v>
      </c>
      <c r="C280" s="254" t="s">
        <v>56</v>
      </c>
      <c r="D280" s="255" t="s">
        <v>666</v>
      </c>
      <c r="E280" s="253"/>
      <c r="F280" s="254" t="s">
        <v>667</v>
      </c>
      <c r="G280" s="253" t="s">
        <v>225</v>
      </c>
    </row>
    <row r="281" spans="1:7" x14ac:dyDescent="0.3">
      <c r="A281" s="253">
        <f t="shared" si="4"/>
        <v>0</v>
      </c>
      <c r="B281" s="253" t="s">
        <v>2</v>
      </c>
      <c r="C281" s="254" t="s">
        <v>56</v>
      </c>
      <c r="D281" s="255" t="s">
        <v>668</v>
      </c>
      <c r="E281" s="253"/>
      <c r="F281" s="254" t="s">
        <v>669</v>
      </c>
      <c r="G281" s="253" t="s">
        <v>225</v>
      </c>
    </row>
    <row r="282" spans="1:7" x14ac:dyDescent="0.3">
      <c r="A282" s="253">
        <f t="shared" si="4"/>
        <v>0</v>
      </c>
      <c r="B282" s="253" t="s">
        <v>2</v>
      </c>
      <c r="C282" s="254" t="s">
        <v>56</v>
      </c>
      <c r="D282" s="255" t="s">
        <v>670</v>
      </c>
      <c r="E282" s="253"/>
      <c r="F282" s="254" t="s">
        <v>671</v>
      </c>
      <c r="G282" s="253" t="s">
        <v>225</v>
      </c>
    </row>
    <row r="283" spans="1:7" x14ac:dyDescent="0.3">
      <c r="A283" s="253">
        <f t="shared" si="4"/>
        <v>0</v>
      </c>
      <c r="B283" s="253" t="s">
        <v>2</v>
      </c>
      <c r="C283" s="254" t="s">
        <v>56</v>
      </c>
      <c r="D283" s="255" t="s">
        <v>672</v>
      </c>
      <c r="E283" s="253"/>
      <c r="F283" s="254" t="s">
        <v>664</v>
      </c>
      <c r="G283" s="253" t="s">
        <v>225</v>
      </c>
    </row>
    <row r="284" spans="1:7" x14ac:dyDescent="0.3">
      <c r="A284" s="253">
        <f t="shared" si="4"/>
        <v>0</v>
      </c>
      <c r="B284" s="253" t="s">
        <v>2</v>
      </c>
      <c r="C284" s="254" t="s">
        <v>56</v>
      </c>
      <c r="D284" s="255" t="s">
        <v>673</v>
      </c>
      <c r="E284" s="253"/>
      <c r="F284" s="254" t="s">
        <v>674</v>
      </c>
      <c r="G284" s="253" t="s">
        <v>225</v>
      </c>
    </row>
    <row r="285" spans="1:7" x14ac:dyDescent="0.3">
      <c r="A285" s="253">
        <f t="shared" si="4"/>
        <v>0</v>
      </c>
      <c r="B285" s="253" t="s">
        <v>2</v>
      </c>
      <c r="C285" s="254" t="s">
        <v>56</v>
      </c>
      <c r="D285" s="255" t="s">
        <v>675</v>
      </c>
      <c r="E285" s="253"/>
      <c r="F285" s="254" t="s">
        <v>676</v>
      </c>
      <c r="G285" s="253" t="s">
        <v>225</v>
      </c>
    </row>
    <row r="286" spans="1:7" x14ac:dyDescent="0.3">
      <c r="A286" s="253">
        <f t="shared" si="4"/>
        <v>0</v>
      </c>
      <c r="B286" s="253" t="s">
        <v>2</v>
      </c>
      <c r="C286" s="254" t="s">
        <v>56</v>
      </c>
      <c r="D286" s="255" t="s">
        <v>677</v>
      </c>
      <c r="E286" s="253"/>
      <c r="F286" s="254" t="s">
        <v>678</v>
      </c>
      <c r="G286" s="253" t="s">
        <v>225</v>
      </c>
    </row>
    <row r="287" spans="1:7" x14ac:dyDescent="0.3">
      <c r="A287" s="253">
        <f t="shared" si="4"/>
        <v>0</v>
      </c>
      <c r="B287" s="253" t="s">
        <v>2</v>
      </c>
      <c r="C287" s="254" t="s">
        <v>56</v>
      </c>
      <c r="D287" s="255" t="s">
        <v>679</v>
      </c>
      <c r="E287" s="253"/>
      <c r="F287" s="254" t="s">
        <v>680</v>
      </c>
      <c r="G287" s="253" t="s">
        <v>225</v>
      </c>
    </row>
    <row r="288" spans="1:7" x14ac:dyDescent="0.3">
      <c r="A288" s="253">
        <f t="shared" si="4"/>
        <v>0</v>
      </c>
      <c r="B288" s="253" t="s">
        <v>2</v>
      </c>
      <c r="C288" s="254" t="s">
        <v>56</v>
      </c>
      <c r="D288" s="255" t="s">
        <v>681</v>
      </c>
      <c r="E288" s="253"/>
      <c r="F288" s="254" t="s">
        <v>682</v>
      </c>
      <c r="G288" s="253" t="s">
        <v>225</v>
      </c>
    </row>
    <row r="289" spans="1:7" x14ac:dyDescent="0.3">
      <c r="A289" s="253">
        <f t="shared" si="4"/>
        <v>0</v>
      </c>
      <c r="B289" s="253" t="s">
        <v>2</v>
      </c>
      <c r="C289" s="254" t="s">
        <v>56</v>
      </c>
      <c r="D289" s="255" t="s">
        <v>683</v>
      </c>
      <c r="E289" s="253"/>
      <c r="F289" s="254" t="s">
        <v>684</v>
      </c>
      <c r="G289" s="253" t="s">
        <v>225</v>
      </c>
    </row>
    <row r="290" spans="1:7" x14ac:dyDescent="0.3">
      <c r="A290" s="253">
        <f t="shared" si="4"/>
        <v>0</v>
      </c>
      <c r="B290" s="253" t="s">
        <v>2</v>
      </c>
      <c r="C290" s="254" t="s">
        <v>56</v>
      </c>
      <c r="D290" s="255" t="s">
        <v>685</v>
      </c>
      <c r="E290" s="253"/>
      <c r="F290" s="254" t="s">
        <v>311</v>
      </c>
      <c r="G290" s="253" t="s">
        <v>225</v>
      </c>
    </row>
    <row r="291" spans="1:7" x14ac:dyDescent="0.3">
      <c r="A291" s="253">
        <f t="shared" si="4"/>
        <v>0</v>
      </c>
      <c r="B291" s="253" t="s">
        <v>2</v>
      </c>
      <c r="C291" s="254" t="s">
        <v>56</v>
      </c>
      <c r="D291" s="255" t="s">
        <v>686</v>
      </c>
      <c r="E291" s="253"/>
      <c r="F291" s="254" t="s">
        <v>687</v>
      </c>
      <c r="G291" s="253" t="s">
        <v>225</v>
      </c>
    </row>
    <row r="292" spans="1:7" x14ac:dyDescent="0.3">
      <c r="A292" s="253">
        <f t="shared" si="4"/>
        <v>0</v>
      </c>
      <c r="B292" s="253" t="s">
        <v>2</v>
      </c>
      <c r="C292" s="254" t="s">
        <v>56</v>
      </c>
      <c r="D292" s="255" t="s">
        <v>688</v>
      </c>
      <c r="E292" s="253"/>
      <c r="F292" s="254" t="s">
        <v>338</v>
      </c>
      <c r="G292" s="253" t="s">
        <v>225</v>
      </c>
    </row>
    <row r="293" spans="1:7" x14ac:dyDescent="0.3">
      <c r="A293" s="253">
        <f t="shared" si="4"/>
        <v>0</v>
      </c>
      <c r="B293" s="253" t="s">
        <v>2</v>
      </c>
      <c r="C293" s="254" t="s">
        <v>281</v>
      </c>
      <c r="D293" s="255" t="s">
        <v>689</v>
      </c>
      <c r="E293" s="253"/>
      <c r="F293" s="254" t="s">
        <v>690</v>
      </c>
      <c r="G293" s="253" t="s">
        <v>224</v>
      </c>
    </row>
    <row r="294" spans="1:7" x14ac:dyDescent="0.3">
      <c r="A294" s="253">
        <f t="shared" si="4"/>
        <v>0</v>
      </c>
      <c r="B294" s="253" t="s">
        <v>2</v>
      </c>
      <c r="C294" s="254" t="s">
        <v>281</v>
      </c>
      <c r="D294" s="255" t="s">
        <v>691</v>
      </c>
      <c r="E294" s="253"/>
      <c r="F294" s="254" t="s">
        <v>692</v>
      </c>
      <c r="G294" s="253" t="s">
        <v>225</v>
      </c>
    </row>
    <row r="295" spans="1:7" x14ac:dyDescent="0.3">
      <c r="A295" s="253">
        <f t="shared" si="4"/>
        <v>0</v>
      </c>
      <c r="B295" s="253" t="s">
        <v>2</v>
      </c>
      <c r="C295" s="254" t="s">
        <v>281</v>
      </c>
      <c r="D295" s="255" t="s">
        <v>693</v>
      </c>
      <c r="E295" s="253"/>
      <c r="F295" s="254" t="s">
        <v>694</v>
      </c>
      <c r="G295" s="253" t="s">
        <v>225</v>
      </c>
    </row>
    <row r="296" spans="1:7" x14ac:dyDescent="0.3">
      <c r="A296" s="253">
        <f t="shared" si="4"/>
        <v>0</v>
      </c>
      <c r="B296" s="253" t="s">
        <v>2</v>
      </c>
      <c r="C296" s="254" t="s">
        <v>281</v>
      </c>
      <c r="D296" s="255" t="s">
        <v>695</v>
      </c>
      <c r="E296" s="253"/>
      <c r="F296" s="254" t="s">
        <v>690</v>
      </c>
      <c r="G296" s="253" t="s">
        <v>224</v>
      </c>
    </row>
    <row r="297" spans="1:7" x14ac:dyDescent="0.3">
      <c r="A297" s="253">
        <f t="shared" si="4"/>
        <v>0</v>
      </c>
      <c r="B297" s="253" t="s">
        <v>2</v>
      </c>
      <c r="C297" s="254" t="s">
        <v>281</v>
      </c>
      <c r="D297" s="255" t="s">
        <v>696</v>
      </c>
      <c r="E297" s="253"/>
      <c r="F297" s="254" t="s">
        <v>697</v>
      </c>
      <c r="G297" s="253" t="s">
        <v>225</v>
      </c>
    </row>
    <row r="298" spans="1:7" x14ac:dyDescent="0.3">
      <c r="A298" s="253">
        <f t="shared" si="4"/>
        <v>0</v>
      </c>
      <c r="B298" s="256" t="s">
        <v>2</v>
      </c>
      <c r="C298" s="257" t="s">
        <v>281</v>
      </c>
      <c r="D298" s="258" t="s">
        <v>698</v>
      </c>
      <c r="E298" s="258"/>
      <c r="F298" s="257" t="s">
        <v>699</v>
      </c>
      <c r="G298" s="256" t="s">
        <v>224</v>
      </c>
    </row>
    <row r="299" spans="1:7" x14ac:dyDescent="0.3">
      <c r="A299" s="253">
        <f t="shared" si="4"/>
        <v>0</v>
      </c>
      <c r="B299" s="253" t="s">
        <v>2</v>
      </c>
      <c r="C299" s="254" t="s">
        <v>281</v>
      </c>
      <c r="D299" s="255" t="s">
        <v>700</v>
      </c>
      <c r="E299" s="253"/>
      <c r="F299" s="254" t="s">
        <v>701</v>
      </c>
      <c r="G299" s="253" t="s">
        <v>224</v>
      </c>
    </row>
    <row r="300" spans="1:7" x14ac:dyDescent="0.3">
      <c r="A300" s="253">
        <f t="shared" si="4"/>
        <v>0</v>
      </c>
      <c r="B300" s="253" t="s">
        <v>2</v>
      </c>
      <c r="C300" s="254" t="s">
        <v>281</v>
      </c>
      <c r="D300" s="255" t="s">
        <v>702</v>
      </c>
      <c r="E300" s="253"/>
      <c r="F300" s="254" t="s">
        <v>703</v>
      </c>
      <c r="G300" s="253" t="s">
        <v>224</v>
      </c>
    </row>
    <row r="301" spans="1:7" x14ac:dyDescent="0.3">
      <c r="A301" s="253">
        <f t="shared" si="4"/>
        <v>0</v>
      </c>
      <c r="B301" s="253" t="s">
        <v>2</v>
      </c>
      <c r="C301" s="254" t="s">
        <v>281</v>
      </c>
      <c r="D301" s="255" t="s">
        <v>704</v>
      </c>
      <c r="E301" s="253"/>
      <c r="F301" s="254" t="s">
        <v>705</v>
      </c>
      <c r="G301" s="253" t="s">
        <v>224</v>
      </c>
    </row>
    <row r="302" spans="1:7" x14ac:dyDescent="0.3">
      <c r="A302" s="253">
        <f t="shared" si="4"/>
        <v>0</v>
      </c>
      <c r="B302" s="253" t="s">
        <v>2</v>
      </c>
      <c r="C302" s="254" t="s">
        <v>281</v>
      </c>
      <c r="D302" s="255" t="s">
        <v>706</v>
      </c>
      <c r="E302" s="253"/>
      <c r="F302" s="254" t="s">
        <v>699</v>
      </c>
      <c r="G302" s="253" t="s">
        <v>224</v>
      </c>
    </row>
    <row r="303" spans="1:7" x14ac:dyDescent="0.3">
      <c r="A303" s="253">
        <f t="shared" si="4"/>
        <v>0</v>
      </c>
      <c r="B303" s="253" t="s">
        <v>2</v>
      </c>
      <c r="C303" s="254" t="s">
        <v>281</v>
      </c>
      <c r="D303" s="255" t="s">
        <v>707</v>
      </c>
      <c r="E303" s="253"/>
      <c r="F303" s="254" t="s">
        <v>708</v>
      </c>
      <c r="G303" s="253" t="s">
        <v>224</v>
      </c>
    </row>
    <row r="304" spans="1:7" x14ac:dyDescent="0.3">
      <c r="A304" s="253">
        <f t="shared" si="4"/>
        <v>0</v>
      </c>
      <c r="B304" s="253" t="s">
        <v>2</v>
      </c>
      <c r="C304" s="254" t="s">
        <v>281</v>
      </c>
      <c r="D304" s="255" t="s">
        <v>709</v>
      </c>
      <c r="E304" s="253"/>
      <c r="F304" s="254" t="s">
        <v>710</v>
      </c>
      <c r="G304" s="253" t="s">
        <v>224</v>
      </c>
    </row>
    <row r="305" spans="1:7" x14ac:dyDescent="0.3">
      <c r="A305" s="253">
        <f t="shared" si="4"/>
        <v>0</v>
      </c>
      <c r="B305" s="253" t="s">
        <v>2</v>
      </c>
      <c r="C305" s="254" t="s">
        <v>281</v>
      </c>
      <c r="D305" s="255" t="s">
        <v>711</v>
      </c>
      <c r="E305" s="253"/>
      <c r="F305" s="254" t="s">
        <v>710</v>
      </c>
      <c r="G305" s="253" t="s">
        <v>224</v>
      </c>
    </row>
    <row r="306" spans="1:7" x14ac:dyDescent="0.3">
      <c r="A306" s="253">
        <f t="shared" si="4"/>
        <v>0</v>
      </c>
      <c r="B306" s="253" t="s">
        <v>2</v>
      </c>
      <c r="C306" s="254" t="s">
        <v>55</v>
      </c>
      <c r="D306" s="255" t="s">
        <v>712</v>
      </c>
      <c r="E306" s="253"/>
      <c r="F306" s="254" t="s">
        <v>713</v>
      </c>
      <c r="G306" s="253" t="s">
        <v>225</v>
      </c>
    </row>
    <row r="307" spans="1:7" x14ac:dyDescent="0.3">
      <c r="A307" s="253">
        <f t="shared" si="4"/>
        <v>0</v>
      </c>
      <c r="B307" s="253" t="s">
        <v>2</v>
      </c>
      <c r="C307" s="254" t="s">
        <v>55</v>
      </c>
      <c r="D307" s="255" t="s">
        <v>714</v>
      </c>
      <c r="E307" s="253"/>
      <c r="F307" s="254" t="s">
        <v>715</v>
      </c>
      <c r="G307" s="253" t="s">
        <v>225</v>
      </c>
    </row>
    <row r="308" spans="1:7" x14ac:dyDescent="0.3">
      <c r="A308" s="253">
        <f t="shared" si="4"/>
        <v>0</v>
      </c>
      <c r="B308" s="253" t="s">
        <v>2</v>
      </c>
      <c r="C308" s="254" t="s">
        <v>55</v>
      </c>
      <c r="D308" s="255" t="s">
        <v>716</v>
      </c>
      <c r="E308" s="253"/>
      <c r="F308" s="254" t="s">
        <v>717</v>
      </c>
      <c r="G308" s="253" t="s">
        <v>225</v>
      </c>
    </row>
    <row r="309" spans="1:7" x14ac:dyDescent="0.3">
      <c r="A309" s="253">
        <f t="shared" si="4"/>
        <v>0</v>
      </c>
      <c r="B309" s="253" t="s">
        <v>2</v>
      </c>
      <c r="C309" s="254" t="s">
        <v>55</v>
      </c>
      <c r="D309" s="255" t="s">
        <v>718</v>
      </c>
      <c r="E309" s="253"/>
      <c r="F309" s="254" t="s">
        <v>719</v>
      </c>
      <c r="G309" s="253" t="s">
        <v>225</v>
      </c>
    </row>
    <row r="310" spans="1:7" x14ac:dyDescent="0.3">
      <c r="A310" s="253">
        <f t="shared" si="4"/>
        <v>0</v>
      </c>
      <c r="B310" s="253" t="s">
        <v>2</v>
      </c>
      <c r="C310" s="254" t="s">
        <v>55</v>
      </c>
      <c r="D310" s="255" t="s">
        <v>720</v>
      </c>
      <c r="E310" s="253"/>
      <c r="F310" s="254" t="s">
        <v>721</v>
      </c>
      <c r="G310" s="253" t="s">
        <v>225</v>
      </c>
    </row>
    <row r="311" spans="1:7" x14ac:dyDescent="0.3">
      <c r="A311" s="253">
        <f t="shared" si="4"/>
        <v>0</v>
      </c>
      <c r="B311" s="253" t="s">
        <v>2</v>
      </c>
      <c r="C311" s="254" t="s">
        <v>55</v>
      </c>
      <c r="D311" s="255" t="s">
        <v>722</v>
      </c>
      <c r="E311" s="253"/>
      <c r="F311" s="254" t="s">
        <v>723</v>
      </c>
      <c r="G311" s="253" t="s">
        <v>225</v>
      </c>
    </row>
    <row r="312" spans="1:7" x14ac:dyDescent="0.3">
      <c r="A312" s="253">
        <f t="shared" si="4"/>
        <v>0</v>
      </c>
      <c r="B312" s="253" t="s">
        <v>2</v>
      </c>
      <c r="C312" s="254" t="s">
        <v>55</v>
      </c>
      <c r="D312" s="255" t="s">
        <v>724</v>
      </c>
      <c r="E312" s="253"/>
      <c r="F312" s="254" t="s">
        <v>725</v>
      </c>
      <c r="G312" s="253" t="s">
        <v>225</v>
      </c>
    </row>
    <row r="313" spans="1:7" x14ac:dyDescent="0.3">
      <c r="A313" s="253">
        <f t="shared" si="4"/>
        <v>0</v>
      </c>
      <c r="B313" s="253" t="s">
        <v>2</v>
      </c>
      <c r="C313" s="254" t="s">
        <v>55</v>
      </c>
      <c r="D313" s="255" t="s">
        <v>726</v>
      </c>
      <c r="E313" s="253"/>
      <c r="F313" s="254" t="s">
        <v>727</v>
      </c>
      <c r="G313" s="253" t="s">
        <v>225</v>
      </c>
    </row>
    <row r="314" spans="1:7" x14ac:dyDescent="0.3">
      <c r="A314" s="253">
        <f t="shared" si="4"/>
        <v>0</v>
      </c>
      <c r="B314" s="253" t="s">
        <v>2</v>
      </c>
      <c r="C314" s="254" t="s">
        <v>55</v>
      </c>
      <c r="D314" s="255" t="s">
        <v>728</v>
      </c>
      <c r="E314" s="253"/>
      <c r="F314" s="254" t="s">
        <v>729</v>
      </c>
      <c r="G314" s="253" t="s">
        <v>225</v>
      </c>
    </row>
    <row r="315" spans="1:7" x14ac:dyDescent="0.3">
      <c r="A315" s="253">
        <f t="shared" si="4"/>
        <v>0</v>
      </c>
      <c r="B315" s="253" t="s">
        <v>2</v>
      </c>
      <c r="C315" s="254" t="s">
        <v>55</v>
      </c>
      <c r="D315" s="255" t="s">
        <v>730</v>
      </c>
      <c r="E315" s="253"/>
      <c r="F315" s="254" t="s">
        <v>731</v>
      </c>
      <c r="G315" s="253" t="s">
        <v>225</v>
      </c>
    </row>
    <row r="316" spans="1:7" x14ac:dyDescent="0.3">
      <c r="A316" s="253">
        <f t="shared" si="4"/>
        <v>0</v>
      </c>
      <c r="B316" s="253" t="s">
        <v>2</v>
      </c>
      <c r="C316" s="254" t="s">
        <v>55</v>
      </c>
      <c r="D316" s="255" t="s">
        <v>732</v>
      </c>
      <c r="E316" s="253"/>
      <c r="F316" s="254" t="s">
        <v>733</v>
      </c>
      <c r="G316" s="253" t="s">
        <v>225</v>
      </c>
    </row>
    <row r="317" spans="1:7" x14ac:dyDescent="0.3">
      <c r="A317" s="253">
        <f t="shared" si="4"/>
        <v>0</v>
      </c>
      <c r="B317" s="253" t="s">
        <v>2</v>
      </c>
      <c r="C317" s="254" t="s">
        <v>55</v>
      </c>
      <c r="D317" s="255" t="s">
        <v>734</v>
      </c>
      <c r="E317" s="253"/>
      <c r="F317" s="254" t="s">
        <v>735</v>
      </c>
      <c r="G317" s="253" t="s">
        <v>224</v>
      </c>
    </row>
    <row r="318" spans="1:7" x14ac:dyDescent="0.3">
      <c r="A318" s="253">
        <f t="shared" si="4"/>
        <v>0</v>
      </c>
      <c r="B318" s="253" t="s">
        <v>2</v>
      </c>
      <c r="C318" s="254" t="s">
        <v>55</v>
      </c>
      <c r="D318" s="255" t="s">
        <v>736</v>
      </c>
      <c r="E318" s="253"/>
      <c r="F318" s="254" t="s">
        <v>737</v>
      </c>
      <c r="G318" s="253" t="s">
        <v>224</v>
      </c>
    </row>
    <row r="319" spans="1:7" x14ac:dyDescent="0.3">
      <c r="A319" s="253">
        <f t="shared" si="4"/>
        <v>0</v>
      </c>
      <c r="B319" s="253" t="s">
        <v>2</v>
      </c>
      <c r="C319" s="254" t="s">
        <v>55</v>
      </c>
      <c r="D319" s="255" t="s">
        <v>738</v>
      </c>
      <c r="E319" s="253"/>
      <c r="F319" s="254" t="s">
        <v>739</v>
      </c>
      <c r="G319" s="253" t="s">
        <v>224</v>
      </c>
    </row>
    <row r="320" spans="1:7" x14ac:dyDescent="0.3">
      <c r="A320" s="253">
        <f t="shared" si="4"/>
        <v>0</v>
      </c>
      <c r="B320" s="253" t="s">
        <v>2</v>
      </c>
      <c r="C320" s="254" t="s">
        <v>55</v>
      </c>
      <c r="D320" s="255" t="s">
        <v>740</v>
      </c>
      <c r="E320" s="253"/>
      <c r="F320" s="254" t="s">
        <v>741</v>
      </c>
      <c r="G320" s="253" t="s">
        <v>225</v>
      </c>
    </row>
    <row r="321" spans="1:7" x14ac:dyDescent="0.3">
      <c r="A321" s="253">
        <f t="shared" si="4"/>
        <v>0</v>
      </c>
      <c r="B321" s="253" t="s">
        <v>2</v>
      </c>
      <c r="C321" s="254" t="s">
        <v>55</v>
      </c>
      <c r="D321" s="255" t="s">
        <v>742</v>
      </c>
      <c r="E321" s="253"/>
      <c r="F321" s="254" t="s">
        <v>743</v>
      </c>
      <c r="G321" s="253" t="s">
        <v>225</v>
      </c>
    </row>
    <row r="322" spans="1:7" x14ac:dyDescent="0.3">
      <c r="A322" s="253">
        <f t="shared" ref="A322:A385" si="5">IF(J322="SI",IF(C322&lt;&gt;C321,1,A321+1),IF(C322&lt;&gt;C321,0,A321))</f>
        <v>0</v>
      </c>
      <c r="B322" s="253" t="s">
        <v>2</v>
      </c>
      <c r="C322" s="254" t="s">
        <v>55</v>
      </c>
      <c r="D322" s="255" t="s">
        <v>744</v>
      </c>
      <c r="E322" s="253"/>
      <c r="F322" s="254" t="s">
        <v>745</v>
      </c>
      <c r="G322" s="253" t="s">
        <v>224</v>
      </c>
    </row>
    <row r="323" spans="1:7" x14ac:dyDescent="0.3">
      <c r="A323" s="253">
        <f t="shared" si="5"/>
        <v>0</v>
      </c>
      <c r="B323" s="253" t="s">
        <v>2</v>
      </c>
      <c r="C323" s="254" t="s">
        <v>55</v>
      </c>
      <c r="D323" s="255" t="s">
        <v>746</v>
      </c>
      <c r="E323" s="253"/>
      <c r="F323" s="254" t="s">
        <v>747</v>
      </c>
      <c r="G323" s="253" t="s">
        <v>225</v>
      </c>
    </row>
    <row r="324" spans="1:7" x14ac:dyDescent="0.3">
      <c r="A324" s="253">
        <f t="shared" si="5"/>
        <v>0</v>
      </c>
      <c r="B324" s="253" t="s">
        <v>2</v>
      </c>
      <c r="C324" s="254" t="s">
        <v>55</v>
      </c>
      <c r="D324" s="255" t="s">
        <v>748</v>
      </c>
      <c r="E324" s="253"/>
      <c r="F324" s="254" t="s">
        <v>749</v>
      </c>
      <c r="G324" s="253" t="s">
        <v>225</v>
      </c>
    </row>
    <row r="325" spans="1:7" x14ac:dyDescent="0.3">
      <c r="A325" s="253">
        <f t="shared" si="5"/>
        <v>0</v>
      </c>
      <c r="B325" s="253" t="s">
        <v>2</v>
      </c>
      <c r="C325" s="254" t="s">
        <v>55</v>
      </c>
      <c r="D325" s="255" t="s">
        <v>750</v>
      </c>
      <c r="E325" s="253"/>
      <c r="F325" s="254" t="s">
        <v>745</v>
      </c>
      <c r="G325" s="253" t="s">
        <v>224</v>
      </c>
    </row>
    <row r="326" spans="1:7" x14ac:dyDescent="0.3">
      <c r="A326" s="253">
        <f t="shared" si="5"/>
        <v>0</v>
      </c>
      <c r="B326" s="253" t="s">
        <v>2</v>
      </c>
      <c r="C326" s="254" t="s">
        <v>55</v>
      </c>
      <c r="D326" s="255" t="s">
        <v>751</v>
      </c>
      <c r="E326" s="253"/>
      <c r="F326" s="254" t="s">
        <v>752</v>
      </c>
      <c r="G326" s="253" t="s">
        <v>224</v>
      </c>
    </row>
    <row r="327" spans="1:7" x14ac:dyDescent="0.3">
      <c r="A327" s="253">
        <f t="shared" si="5"/>
        <v>0</v>
      </c>
      <c r="B327" s="253" t="s">
        <v>2</v>
      </c>
      <c r="C327" s="254" t="s">
        <v>55</v>
      </c>
      <c r="D327" s="255" t="s">
        <v>753</v>
      </c>
      <c r="E327" s="253"/>
      <c r="F327" s="254" t="s">
        <v>745</v>
      </c>
      <c r="G327" s="253" t="s">
        <v>225</v>
      </c>
    </row>
    <row r="328" spans="1:7" x14ac:dyDescent="0.3">
      <c r="A328" s="253">
        <f t="shared" si="5"/>
        <v>0</v>
      </c>
      <c r="B328" s="253" t="s">
        <v>2</v>
      </c>
      <c r="C328" s="254" t="s">
        <v>55</v>
      </c>
      <c r="D328" s="255" t="s">
        <v>754</v>
      </c>
      <c r="E328" s="253"/>
      <c r="F328" s="254" t="s">
        <v>338</v>
      </c>
      <c r="G328" s="253" t="s">
        <v>225</v>
      </c>
    </row>
    <row r="329" spans="1:7" x14ac:dyDescent="0.3">
      <c r="A329" s="253">
        <f t="shared" si="5"/>
        <v>0</v>
      </c>
      <c r="B329" s="253" t="s">
        <v>2</v>
      </c>
      <c r="C329" s="254" t="s">
        <v>55</v>
      </c>
      <c r="D329" s="255" t="s">
        <v>755</v>
      </c>
      <c r="E329" s="253"/>
      <c r="F329" s="254" t="s">
        <v>311</v>
      </c>
      <c r="G329" s="253" t="s">
        <v>225</v>
      </c>
    </row>
    <row r="330" spans="1:7" x14ac:dyDescent="0.3">
      <c r="A330" s="253">
        <f t="shared" si="5"/>
        <v>0</v>
      </c>
      <c r="B330" s="253" t="s">
        <v>2</v>
      </c>
      <c r="C330" s="254" t="s">
        <v>55</v>
      </c>
      <c r="D330" s="255" t="s">
        <v>756</v>
      </c>
      <c r="E330" s="253"/>
      <c r="F330" s="254" t="s">
        <v>311</v>
      </c>
      <c r="G330" s="253" t="s">
        <v>225</v>
      </c>
    </row>
    <row r="331" spans="1:7" x14ac:dyDescent="0.3">
      <c r="A331" s="253">
        <f t="shared" si="5"/>
        <v>0</v>
      </c>
      <c r="B331" s="253" t="s">
        <v>2</v>
      </c>
      <c r="C331" s="254" t="s">
        <v>55</v>
      </c>
      <c r="D331" s="255" t="s">
        <v>757</v>
      </c>
      <c r="E331" s="253"/>
      <c r="F331" s="254" t="s">
        <v>758</v>
      </c>
      <c r="G331" s="253" t="s">
        <v>225</v>
      </c>
    </row>
    <row r="332" spans="1:7" x14ac:dyDescent="0.3">
      <c r="A332" s="253">
        <f t="shared" si="5"/>
        <v>0</v>
      </c>
      <c r="B332" s="253" t="s">
        <v>2</v>
      </c>
      <c r="C332" s="254" t="s">
        <v>55</v>
      </c>
      <c r="D332" s="255" t="s">
        <v>759</v>
      </c>
      <c r="E332" s="253"/>
      <c r="F332" s="254" t="s">
        <v>760</v>
      </c>
      <c r="G332" s="253" t="s">
        <v>225</v>
      </c>
    </row>
    <row r="333" spans="1:7" x14ac:dyDescent="0.3">
      <c r="A333" s="253">
        <f t="shared" si="5"/>
        <v>0</v>
      </c>
      <c r="B333" s="253" t="s">
        <v>2</v>
      </c>
      <c r="C333" s="254" t="s">
        <v>55</v>
      </c>
      <c r="D333" s="255" t="s">
        <v>761</v>
      </c>
      <c r="E333" s="253"/>
      <c r="F333" s="254" t="s">
        <v>762</v>
      </c>
      <c r="G333" s="253" t="s">
        <v>224</v>
      </c>
    </row>
    <row r="334" spans="1:7" x14ac:dyDescent="0.3">
      <c r="A334" s="253">
        <f t="shared" si="5"/>
        <v>0</v>
      </c>
      <c r="B334" s="253" t="s">
        <v>2</v>
      </c>
      <c r="C334" s="254" t="s">
        <v>55</v>
      </c>
      <c r="D334" s="255" t="s">
        <v>763</v>
      </c>
      <c r="E334" s="253"/>
      <c r="F334" s="254" t="s">
        <v>764</v>
      </c>
      <c r="G334" s="253" t="s">
        <v>225</v>
      </c>
    </row>
    <row r="335" spans="1:7" x14ac:dyDescent="0.3">
      <c r="A335" s="253">
        <f t="shared" si="5"/>
        <v>0</v>
      </c>
      <c r="B335" s="253" t="s">
        <v>2</v>
      </c>
      <c r="C335" s="254" t="s">
        <v>55</v>
      </c>
      <c r="D335" s="255" t="s">
        <v>765</v>
      </c>
      <c r="E335" s="253"/>
      <c r="F335" s="254" t="s">
        <v>766</v>
      </c>
      <c r="G335" s="253" t="s">
        <v>225</v>
      </c>
    </row>
    <row r="336" spans="1:7" x14ac:dyDescent="0.3">
      <c r="A336" s="253">
        <f t="shared" si="5"/>
        <v>0</v>
      </c>
      <c r="B336" s="253" t="s">
        <v>2</v>
      </c>
      <c r="C336" s="254" t="s">
        <v>55</v>
      </c>
      <c r="D336" s="255" t="s">
        <v>767</v>
      </c>
      <c r="E336" s="253"/>
      <c r="F336" s="254" t="s">
        <v>311</v>
      </c>
      <c r="G336" s="253" t="s">
        <v>225</v>
      </c>
    </row>
    <row r="337" spans="1:7" x14ac:dyDescent="0.3">
      <c r="A337" s="253">
        <f t="shared" si="5"/>
        <v>0</v>
      </c>
      <c r="B337" s="253" t="s">
        <v>2</v>
      </c>
      <c r="C337" s="254" t="s">
        <v>55</v>
      </c>
      <c r="D337" s="255" t="s">
        <v>768</v>
      </c>
      <c r="E337" s="253"/>
      <c r="F337" s="254" t="s">
        <v>338</v>
      </c>
      <c r="G337" s="253" t="s">
        <v>225</v>
      </c>
    </row>
    <row r="338" spans="1:7" x14ac:dyDescent="0.3">
      <c r="A338" s="253">
        <f t="shared" si="5"/>
        <v>0</v>
      </c>
      <c r="B338" s="253" t="s">
        <v>2</v>
      </c>
      <c r="C338" s="254" t="s">
        <v>55</v>
      </c>
      <c r="D338" s="255" t="s">
        <v>769</v>
      </c>
      <c r="E338" s="253"/>
      <c r="F338" s="254" t="s">
        <v>770</v>
      </c>
      <c r="G338" s="253" t="s">
        <v>225</v>
      </c>
    </row>
    <row r="339" spans="1:7" x14ac:dyDescent="0.3">
      <c r="A339" s="253">
        <f t="shared" si="5"/>
        <v>0</v>
      </c>
      <c r="B339" s="253" t="s">
        <v>2</v>
      </c>
      <c r="C339" s="254" t="s">
        <v>55</v>
      </c>
      <c r="D339" s="255" t="s">
        <v>771</v>
      </c>
      <c r="E339" s="253"/>
      <c r="F339" s="254" t="s">
        <v>772</v>
      </c>
      <c r="G339" s="253" t="s">
        <v>225</v>
      </c>
    </row>
    <row r="340" spans="1:7" x14ac:dyDescent="0.3">
      <c r="A340" s="253">
        <f t="shared" si="5"/>
        <v>0</v>
      </c>
      <c r="B340" s="253" t="s">
        <v>2</v>
      </c>
      <c r="C340" s="254" t="s">
        <v>55</v>
      </c>
      <c r="D340" s="255" t="s">
        <v>773</v>
      </c>
      <c r="E340" s="253"/>
      <c r="F340" s="254" t="s">
        <v>774</v>
      </c>
      <c r="G340" s="253" t="s">
        <v>225</v>
      </c>
    </row>
    <row r="341" spans="1:7" x14ac:dyDescent="0.3">
      <c r="A341" s="253">
        <f t="shared" si="5"/>
        <v>0</v>
      </c>
      <c r="B341" s="253" t="s">
        <v>2</v>
      </c>
      <c r="C341" s="254" t="s">
        <v>775</v>
      </c>
      <c r="D341" s="255" t="s">
        <v>776</v>
      </c>
      <c r="E341" s="253"/>
      <c r="F341" s="254" t="s">
        <v>777</v>
      </c>
      <c r="G341" s="253" t="s">
        <v>224</v>
      </c>
    </row>
    <row r="342" spans="1:7" x14ac:dyDescent="0.3">
      <c r="A342" s="253">
        <f t="shared" si="5"/>
        <v>0</v>
      </c>
      <c r="B342" s="253" t="s">
        <v>2</v>
      </c>
      <c r="C342" s="254" t="s">
        <v>775</v>
      </c>
      <c r="D342" s="255" t="s">
        <v>778</v>
      </c>
      <c r="E342" s="253"/>
      <c r="F342" s="254" t="s">
        <v>779</v>
      </c>
      <c r="G342" s="253" t="s">
        <v>224</v>
      </c>
    </row>
    <row r="343" spans="1:7" x14ac:dyDescent="0.3">
      <c r="A343" s="253">
        <f t="shared" si="5"/>
        <v>0</v>
      </c>
      <c r="B343" s="253" t="s">
        <v>2</v>
      </c>
      <c r="C343" s="254" t="s">
        <v>775</v>
      </c>
      <c r="D343" s="255" t="s">
        <v>780</v>
      </c>
      <c r="E343" s="253"/>
      <c r="F343" s="254" t="s">
        <v>777</v>
      </c>
      <c r="G343" s="253" t="s">
        <v>224</v>
      </c>
    </row>
    <row r="344" spans="1:7" x14ac:dyDescent="0.3">
      <c r="A344" s="253">
        <f t="shared" si="5"/>
        <v>0</v>
      </c>
      <c r="B344" s="253" t="s">
        <v>2</v>
      </c>
      <c r="C344" s="254" t="s">
        <v>775</v>
      </c>
      <c r="D344" s="255" t="s">
        <v>781</v>
      </c>
      <c r="E344" s="253"/>
      <c r="F344" s="254" t="s">
        <v>782</v>
      </c>
      <c r="G344" s="253" t="s">
        <v>354</v>
      </c>
    </row>
    <row r="345" spans="1:7" x14ac:dyDescent="0.3">
      <c r="A345" s="253">
        <f t="shared" si="5"/>
        <v>0</v>
      </c>
      <c r="B345" s="253" t="s">
        <v>2</v>
      </c>
      <c r="C345" s="254" t="s">
        <v>775</v>
      </c>
      <c r="D345" s="255" t="s">
        <v>783</v>
      </c>
      <c r="E345" s="253"/>
      <c r="F345" s="254" t="s">
        <v>777</v>
      </c>
      <c r="G345" s="253" t="s">
        <v>224</v>
      </c>
    </row>
    <row r="346" spans="1:7" x14ac:dyDescent="0.3">
      <c r="A346" s="253">
        <f t="shared" si="5"/>
        <v>0</v>
      </c>
      <c r="B346" s="253" t="s">
        <v>3</v>
      </c>
      <c r="C346" s="254" t="s">
        <v>70</v>
      </c>
      <c r="D346" s="255" t="s">
        <v>784</v>
      </c>
      <c r="E346" s="253"/>
      <c r="F346" s="259">
        <v>2.0951388888888887</v>
      </c>
      <c r="G346" s="253" t="s">
        <v>225</v>
      </c>
    </row>
    <row r="347" spans="1:7" x14ac:dyDescent="0.3">
      <c r="A347" s="253">
        <f t="shared" si="5"/>
        <v>0</v>
      </c>
      <c r="B347" s="253" t="s">
        <v>3</v>
      </c>
      <c r="C347" s="254" t="s">
        <v>71</v>
      </c>
      <c r="D347" s="255" t="s">
        <v>785</v>
      </c>
      <c r="E347" s="253" t="s">
        <v>364</v>
      </c>
      <c r="F347" s="259">
        <v>1.8833333333333335</v>
      </c>
      <c r="G347" s="253" t="s">
        <v>225</v>
      </c>
    </row>
    <row r="348" spans="1:7" x14ac:dyDescent="0.3">
      <c r="A348" s="253">
        <f t="shared" si="5"/>
        <v>0</v>
      </c>
      <c r="B348" s="253" t="s">
        <v>3</v>
      </c>
      <c r="C348" s="254" t="s">
        <v>71</v>
      </c>
      <c r="D348" s="255" t="s">
        <v>786</v>
      </c>
      <c r="E348" s="253" t="s">
        <v>364</v>
      </c>
      <c r="F348" s="254" t="s">
        <v>787</v>
      </c>
      <c r="G348" s="253" t="s">
        <v>225</v>
      </c>
    </row>
    <row r="349" spans="1:7" x14ac:dyDescent="0.3">
      <c r="A349" s="253">
        <f t="shared" si="5"/>
        <v>0</v>
      </c>
      <c r="B349" s="253" t="s">
        <v>3</v>
      </c>
      <c r="C349" s="254" t="s">
        <v>71</v>
      </c>
      <c r="D349" s="255" t="s">
        <v>788</v>
      </c>
      <c r="E349" s="253" t="s">
        <v>364</v>
      </c>
      <c r="F349" s="259">
        <v>2.0500000000000003</v>
      </c>
      <c r="G349" s="253" t="s">
        <v>225</v>
      </c>
    </row>
    <row r="350" spans="1:7" x14ac:dyDescent="0.3">
      <c r="A350" s="253">
        <f t="shared" si="5"/>
        <v>0</v>
      </c>
      <c r="B350" s="253" t="s">
        <v>3</v>
      </c>
      <c r="C350" s="254" t="s">
        <v>71</v>
      </c>
      <c r="D350" s="255" t="s">
        <v>789</v>
      </c>
      <c r="E350" s="253" t="s">
        <v>364</v>
      </c>
      <c r="F350" s="259">
        <v>1.8833333333333335</v>
      </c>
      <c r="G350" s="253" t="s">
        <v>225</v>
      </c>
    </row>
    <row r="351" spans="1:7" x14ac:dyDescent="0.3">
      <c r="A351" s="253">
        <f t="shared" si="5"/>
        <v>0</v>
      </c>
      <c r="B351" s="253" t="s">
        <v>3</v>
      </c>
      <c r="C351" s="254" t="s">
        <v>71</v>
      </c>
      <c r="D351" s="255" t="s">
        <v>790</v>
      </c>
      <c r="E351" s="253" t="s">
        <v>364</v>
      </c>
      <c r="F351" s="254" t="s">
        <v>787</v>
      </c>
      <c r="G351" s="253" t="s">
        <v>225</v>
      </c>
    </row>
    <row r="352" spans="1:7" x14ac:dyDescent="0.3">
      <c r="A352" s="253">
        <f t="shared" si="5"/>
        <v>0</v>
      </c>
      <c r="B352" s="253" t="s">
        <v>3</v>
      </c>
      <c r="C352" s="254" t="s">
        <v>71</v>
      </c>
      <c r="D352" s="255" t="s">
        <v>791</v>
      </c>
      <c r="E352" s="253"/>
      <c r="F352" s="254" t="s">
        <v>792</v>
      </c>
      <c r="G352" s="253" t="s">
        <v>225</v>
      </c>
    </row>
    <row r="353" spans="1:7" x14ac:dyDescent="0.3">
      <c r="A353" s="253">
        <f t="shared" si="5"/>
        <v>0</v>
      </c>
      <c r="B353" s="253" t="s">
        <v>3</v>
      </c>
      <c r="C353" s="254" t="s">
        <v>71</v>
      </c>
      <c r="D353" s="255" t="s">
        <v>793</v>
      </c>
      <c r="E353" s="253" t="s">
        <v>794</v>
      </c>
      <c r="F353" s="254" t="s">
        <v>795</v>
      </c>
      <c r="G353" s="253" t="s">
        <v>225</v>
      </c>
    </row>
    <row r="354" spans="1:7" x14ac:dyDescent="0.3">
      <c r="A354" s="253">
        <f t="shared" si="5"/>
        <v>0</v>
      </c>
      <c r="B354" s="253" t="s">
        <v>3</v>
      </c>
      <c r="C354" s="254" t="s">
        <v>71</v>
      </c>
      <c r="D354" s="255" t="s">
        <v>796</v>
      </c>
      <c r="E354" s="253"/>
      <c r="F354" s="254" t="s">
        <v>797</v>
      </c>
      <c r="G354" s="253" t="s">
        <v>225</v>
      </c>
    </row>
    <row r="355" spans="1:7" x14ac:dyDescent="0.3">
      <c r="A355" s="253">
        <f t="shared" si="5"/>
        <v>0</v>
      </c>
      <c r="B355" s="253" t="s">
        <v>3</v>
      </c>
      <c r="C355" s="254" t="s">
        <v>72</v>
      </c>
      <c r="D355" s="255" t="s">
        <v>798</v>
      </c>
      <c r="E355" s="253" t="s">
        <v>799</v>
      </c>
      <c r="F355" s="254" t="s">
        <v>800</v>
      </c>
      <c r="G355" s="253" t="s">
        <v>225</v>
      </c>
    </row>
    <row r="356" spans="1:7" x14ac:dyDescent="0.3">
      <c r="A356" s="253">
        <f t="shared" si="5"/>
        <v>0</v>
      </c>
      <c r="B356" s="253" t="s">
        <v>3</v>
      </c>
      <c r="C356" s="254" t="s">
        <v>72</v>
      </c>
      <c r="D356" s="255" t="s">
        <v>801</v>
      </c>
      <c r="E356" s="253" t="s">
        <v>364</v>
      </c>
      <c r="F356" s="259">
        <v>1.8833333333333335</v>
      </c>
      <c r="G356" s="253" t="s">
        <v>225</v>
      </c>
    </row>
    <row r="357" spans="1:7" x14ac:dyDescent="0.3">
      <c r="A357" s="253">
        <f t="shared" si="5"/>
        <v>0</v>
      </c>
      <c r="B357" s="253" t="s">
        <v>3</v>
      </c>
      <c r="C357" s="254" t="s">
        <v>72</v>
      </c>
      <c r="D357" s="255" t="s">
        <v>802</v>
      </c>
      <c r="E357" s="253" t="s">
        <v>364</v>
      </c>
      <c r="F357" s="254" t="s">
        <v>787</v>
      </c>
      <c r="G357" s="253" t="s">
        <v>225</v>
      </c>
    </row>
    <row r="358" spans="1:7" x14ac:dyDescent="0.3">
      <c r="A358" s="253">
        <f t="shared" si="5"/>
        <v>0</v>
      </c>
      <c r="B358" s="253" t="s">
        <v>3</v>
      </c>
      <c r="C358" s="254" t="s">
        <v>72</v>
      </c>
      <c r="D358" s="255" t="s">
        <v>803</v>
      </c>
      <c r="E358" s="253" t="s">
        <v>378</v>
      </c>
      <c r="F358" s="254" t="s">
        <v>804</v>
      </c>
      <c r="G358" s="253" t="s">
        <v>225</v>
      </c>
    </row>
    <row r="359" spans="1:7" x14ac:dyDescent="0.3">
      <c r="A359" s="253">
        <f t="shared" si="5"/>
        <v>0</v>
      </c>
      <c r="B359" s="253" t="s">
        <v>3</v>
      </c>
      <c r="C359" s="254" t="s">
        <v>72</v>
      </c>
      <c r="D359" s="255" t="s">
        <v>805</v>
      </c>
      <c r="E359" s="253" t="s">
        <v>378</v>
      </c>
      <c r="F359" s="254" t="s">
        <v>804</v>
      </c>
      <c r="G359" s="253" t="s">
        <v>225</v>
      </c>
    </row>
    <row r="360" spans="1:7" x14ac:dyDescent="0.3">
      <c r="A360" s="253">
        <f t="shared" si="5"/>
        <v>0</v>
      </c>
      <c r="B360" s="253" t="s">
        <v>3</v>
      </c>
      <c r="C360" s="254" t="s">
        <v>72</v>
      </c>
      <c r="D360" s="255" t="s">
        <v>806</v>
      </c>
      <c r="E360" s="253"/>
      <c r="F360" s="254" t="s">
        <v>807</v>
      </c>
      <c r="G360" s="253" t="s">
        <v>225</v>
      </c>
    </row>
    <row r="361" spans="1:7" x14ac:dyDescent="0.3">
      <c r="A361" s="253">
        <f t="shared" si="5"/>
        <v>0</v>
      </c>
      <c r="B361" s="253" t="s">
        <v>3</v>
      </c>
      <c r="C361" s="254" t="s">
        <v>72</v>
      </c>
      <c r="D361" s="255" t="s">
        <v>808</v>
      </c>
      <c r="E361" s="253" t="s">
        <v>799</v>
      </c>
      <c r="F361" s="254" t="s">
        <v>792</v>
      </c>
      <c r="G361" s="253" t="s">
        <v>225</v>
      </c>
    </row>
    <row r="362" spans="1:7" x14ac:dyDescent="0.3">
      <c r="A362" s="253">
        <f t="shared" si="5"/>
        <v>0</v>
      </c>
      <c r="B362" s="253" t="s">
        <v>3</v>
      </c>
      <c r="C362" s="254" t="s">
        <v>72</v>
      </c>
      <c r="D362" s="255" t="s">
        <v>809</v>
      </c>
      <c r="E362" s="253"/>
      <c r="F362" s="259">
        <v>2.0965277777777778</v>
      </c>
      <c r="G362" s="253" t="s">
        <v>225</v>
      </c>
    </row>
    <row r="363" spans="1:7" x14ac:dyDescent="0.3">
      <c r="A363" s="253">
        <f t="shared" si="5"/>
        <v>0</v>
      </c>
      <c r="B363" s="253" t="s">
        <v>3</v>
      </c>
      <c r="C363" s="254" t="s">
        <v>72</v>
      </c>
      <c r="D363" s="255" t="s">
        <v>810</v>
      </c>
      <c r="E363" s="253" t="s">
        <v>378</v>
      </c>
      <c r="F363" s="254" t="s">
        <v>811</v>
      </c>
      <c r="G363" s="253" t="s">
        <v>225</v>
      </c>
    </row>
    <row r="364" spans="1:7" x14ac:dyDescent="0.3">
      <c r="A364" s="253">
        <f t="shared" si="5"/>
        <v>0</v>
      </c>
      <c r="B364" s="253" t="s">
        <v>3</v>
      </c>
      <c r="C364" s="254" t="s">
        <v>72</v>
      </c>
      <c r="D364" s="255" t="s">
        <v>812</v>
      </c>
      <c r="E364" s="253" t="s">
        <v>364</v>
      </c>
      <c r="F364" s="254" t="s">
        <v>813</v>
      </c>
      <c r="G364" s="253" t="s">
        <v>225</v>
      </c>
    </row>
    <row r="365" spans="1:7" x14ac:dyDescent="0.3">
      <c r="A365" s="253">
        <f t="shared" si="5"/>
        <v>0</v>
      </c>
      <c r="B365" s="253" t="s">
        <v>3</v>
      </c>
      <c r="C365" s="254" t="s">
        <v>72</v>
      </c>
      <c r="D365" s="255" t="s">
        <v>814</v>
      </c>
      <c r="E365" s="253"/>
      <c r="F365" s="254" t="s">
        <v>815</v>
      </c>
      <c r="G365" s="253" t="s">
        <v>225</v>
      </c>
    </row>
    <row r="366" spans="1:7" x14ac:dyDescent="0.3">
      <c r="A366" s="253">
        <f t="shared" si="5"/>
        <v>0</v>
      </c>
      <c r="B366" s="253" t="s">
        <v>3</v>
      </c>
      <c r="C366" s="254" t="s">
        <v>72</v>
      </c>
      <c r="D366" s="255" t="s">
        <v>816</v>
      </c>
      <c r="E366" s="253" t="s">
        <v>817</v>
      </c>
      <c r="F366" s="254" t="s">
        <v>818</v>
      </c>
      <c r="G366" s="253" t="s">
        <v>225</v>
      </c>
    </row>
    <row r="367" spans="1:7" x14ac:dyDescent="0.3">
      <c r="A367" s="253">
        <f t="shared" si="5"/>
        <v>0</v>
      </c>
      <c r="B367" s="253" t="s">
        <v>3</v>
      </c>
      <c r="C367" s="254" t="s">
        <v>72</v>
      </c>
      <c r="D367" s="255" t="s">
        <v>819</v>
      </c>
      <c r="E367" s="253" t="s">
        <v>364</v>
      </c>
      <c r="F367" s="254" t="s">
        <v>820</v>
      </c>
      <c r="G367" s="253" t="s">
        <v>225</v>
      </c>
    </row>
    <row r="368" spans="1:7" x14ac:dyDescent="0.3">
      <c r="A368" s="253">
        <f t="shared" si="5"/>
        <v>0</v>
      </c>
      <c r="B368" s="253" t="s">
        <v>3</v>
      </c>
      <c r="C368" s="254" t="s">
        <v>72</v>
      </c>
      <c r="D368" s="255" t="s">
        <v>821</v>
      </c>
      <c r="E368" s="253"/>
      <c r="F368" s="254" t="s">
        <v>822</v>
      </c>
      <c r="G368" s="253" t="s">
        <v>225</v>
      </c>
    </row>
    <row r="369" spans="1:7" x14ac:dyDescent="0.3">
      <c r="A369" s="253">
        <f t="shared" si="5"/>
        <v>0</v>
      </c>
      <c r="B369" s="253" t="s">
        <v>3</v>
      </c>
      <c r="C369" s="254" t="s">
        <v>72</v>
      </c>
      <c r="D369" s="255" t="s">
        <v>823</v>
      </c>
      <c r="E369" s="253" t="s">
        <v>364</v>
      </c>
      <c r="F369" s="254" t="s">
        <v>822</v>
      </c>
      <c r="G369" s="253" t="s">
        <v>225</v>
      </c>
    </row>
    <row r="370" spans="1:7" x14ac:dyDescent="0.3">
      <c r="A370" s="253">
        <f t="shared" si="5"/>
        <v>0</v>
      </c>
      <c r="B370" s="253" t="s">
        <v>3</v>
      </c>
      <c r="C370" s="254" t="s">
        <v>73</v>
      </c>
      <c r="D370" s="255" t="s">
        <v>824</v>
      </c>
      <c r="E370" s="253" t="s">
        <v>364</v>
      </c>
      <c r="F370" s="254" t="s">
        <v>825</v>
      </c>
      <c r="G370" s="253" t="s">
        <v>225</v>
      </c>
    </row>
    <row r="371" spans="1:7" x14ac:dyDescent="0.3">
      <c r="A371" s="253">
        <f t="shared" si="5"/>
        <v>0</v>
      </c>
      <c r="B371" s="253" t="s">
        <v>3</v>
      </c>
      <c r="C371" s="254" t="s">
        <v>73</v>
      </c>
      <c r="D371" s="255" t="s">
        <v>826</v>
      </c>
      <c r="E371" s="253" t="s">
        <v>799</v>
      </c>
      <c r="F371" s="254" t="s">
        <v>800</v>
      </c>
      <c r="G371" s="253" t="s">
        <v>225</v>
      </c>
    </row>
    <row r="372" spans="1:7" x14ac:dyDescent="0.3">
      <c r="A372" s="253">
        <f t="shared" si="5"/>
        <v>0</v>
      </c>
      <c r="B372" s="253" t="s">
        <v>3</v>
      </c>
      <c r="C372" s="254" t="s">
        <v>73</v>
      </c>
      <c r="D372" s="255" t="s">
        <v>827</v>
      </c>
      <c r="E372" s="253" t="s">
        <v>364</v>
      </c>
      <c r="F372" s="259">
        <v>15.423900462962962</v>
      </c>
      <c r="G372" s="253" t="s">
        <v>225</v>
      </c>
    </row>
    <row r="373" spans="1:7" x14ac:dyDescent="0.3">
      <c r="A373" s="253">
        <f t="shared" si="5"/>
        <v>0</v>
      </c>
      <c r="B373" s="253" t="s">
        <v>3</v>
      </c>
      <c r="C373" s="254" t="s">
        <v>74</v>
      </c>
      <c r="D373" s="255" t="s">
        <v>828</v>
      </c>
      <c r="E373" s="253" t="s">
        <v>829</v>
      </c>
      <c r="F373" s="254" t="s">
        <v>830</v>
      </c>
      <c r="G373" s="253" t="s">
        <v>225</v>
      </c>
    </row>
    <row r="374" spans="1:7" x14ac:dyDescent="0.3">
      <c r="A374" s="253">
        <f t="shared" si="5"/>
        <v>0</v>
      </c>
      <c r="B374" s="253" t="s">
        <v>3</v>
      </c>
      <c r="C374" s="254" t="s">
        <v>74</v>
      </c>
      <c r="D374" s="255" t="s">
        <v>831</v>
      </c>
      <c r="E374" s="253"/>
      <c r="F374" s="254" t="s">
        <v>795</v>
      </c>
      <c r="G374" s="253" t="s">
        <v>225</v>
      </c>
    </row>
    <row r="375" spans="1:7" x14ac:dyDescent="0.3">
      <c r="A375" s="253">
        <f t="shared" si="5"/>
        <v>0</v>
      </c>
      <c r="B375" s="253" t="s">
        <v>3</v>
      </c>
      <c r="C375" s="254" t="s">
        <v>74</v>
      </c>
      <c r="D375" s="255" t="s">
        <v>832</v>
      </c>
      <c r="E375" s="253" t="s">
        <v>799</v>
      </c>
      <c r="F375" s="254" t="s">
        <v>833</v>
      </c>
      <c r="G375" s="253" t="s">
        <v>225</v>
      </c>
    </row>
    <row r="376" spans="1:7" x14ac:dyDescent="0.3">
      <c r="A376" s="253">
        <f t="shared" si="5"/>
        <v>0</v>
      </c>
      <c r="B376" s="253" t="s">
        <v>3</v>
      </c>
      <c r="C376" s="254" t="s">
        <v>74</v>
      </c>
      <c r="D376" s="255" t="s">
        <v>834</v>
      </c>
      <c r="E376" s="253"/>
      <c r="F376" s="254" t="s">
        <v>835</v>
      </c>
      <c r="G376" s="253" t="s">
        <v>225</v>
      </c>
    </row>
    <row r="377" spans="1:7" x14ac:dyDescent="0.3">
      <c r="A377" s="253">
        <f t="shared" si="5"/>
        <v>0</v>
      </c>
      <c r="B377" s="253" t="s">
        <v>3</v>
      </c>
      <c r="C377" s="254" t="s">
        <v>76</v>
      </c>
      <c r="D377" s="255" t="s">
        <v>836</v>
      </c>
      <c r="E377" s="253"/>
      <c r="F377" s="254" t="s">
        <v>837</v>
      </c>
      <c r="G377" s="253" t="s">
        <v>225</v>
      </c>
    </row>
    <row r="378" spans="1:7" x14ac:dyDescent="0.3">
      <c r="A378" s="253">
        <f t="shared" si="5"/>
        <v>0</v>
      </c>
      <c r="B378" s="253" t="s">
        <v>3</v>
      </c>
      <c r="C378" s="254" t="s">
        <v>76</v>
      </c>
      <c r="D378" s="255" t="s">
        <v>838</v>
      </c>
      <c r="E378" s="253" t="s">
        <v>567</v>
      </c>
      <c r="F378" s="254" t="s">
        <v>839</v>
      </c>
      <c r="G378" s="253" t="s">
        <v>354</v>
      </c>
    </row>
    <row r="379" spans="1:7" x14ac:dyDescent="0.3">
      <c r="A379" s="253">
        <f t="shared" si="5"/>
        <v>0</v>
      </c>
      <c r="B379" s="253" t="s">
        <v>3</v>
      </c>
      <c r="C379" s="254" t="s">
        <v>76</v>
      </c>
      <c r="D379" s="255" t="s">
        <v>840</v>
      </c>
      <c r="E379" s="253"/>
      <c r="F379" s="259">
        <v>20.007187500000001</v>
      </c>
      <c r="G379" s="253" t="s">
        <v>224</v>
      </c>
    </row>
    <row r="380" spans="1:7" x14ac:dyDescent="0.3">
      <c r="A380" s="253">
        <f t="shared" si="5"/>
        <v>0</v>
      </c>
      <c r="B380" s="253" t="s">
        <v>3</v>
      </c>
      <c r="C380" s="254" t="s">
        <v>76</v>
      </c>
      <c r="D380" s="255" t="s">
        <v>841</v>
      </c>
      <c r="E380" s="253" t="s">
        <v>567</v>
      </c>
      <c r="F380" s="254" t="s">
        <v>839</v>
      </c>
      <c r="G380" s="253" t="s">
        <v>225</v>
      </c>
    </row>
    <row r="381" spans="1:7" x14ac:dyDescent="0.3">
      <c r="A381" s="253">
        <f t="shared" si="5"/>
        <v>0</v>
      </c>
      <c r="B381" s="253" t="s">
        <v>3</v>
      </c>
      <c r="C381" s="254" t="s">
        <v>76</v>
      </c>
      <c r="D381" s="255" t="s">
        <v>842</v>
      </c>
      <c r="E381" s="253" t="s">
        <v>567</v>
      </c>
      <c r="F381" s="254" t="s">
        <v>839</v>
      </c>
      <c r="G381" s="253" t="s">
        <v>225</v>
      </c>
    </row>
    <row r="382" spans="1:7" x14ac:dyDescent="0.3">
      <c r="A382" s="253">
        <f t="shared" si="5"/>
        <v>0</v>
      </c>
      <c r="B382" s="253" t="s">
        <v>3</v>
      </c>
      <c r="C382" s="254" t="s">
        <v>76</v>
      </c>
      <c r="D382" s="255" t="s">
        <v>843</v>
      </c>
      <c r="E382" s="253" t="s">
        <v>567</v>
      </c>
      <c r="F382" s="254" t="s">
        <v>839</v>
      </c>
      <c r="G382" s="253" t="s">
        <v>225</v>
      </c>
    </row>
    <row r="383" spans="1:7" x14ac:dyDescent="0.3">
      <c r="A383" s="253">
        <f t="shared" si="5"/>
        <v>0</v>
      </c>
      <c r="B383" s="253" t="s">
        <v>3</v>
      </c>
      <c r="C383" s="254" t="s">
        <v>76</v>
      </c>
      <c r="D383" s="255" t="s">
        <v>844</v>
      </c>
      <c r="E383" s="253" t="s">
        <v>364</v>
      </c>
      <c r="F383" s="259">
        <v>1.8833333333333335</v>
      </c>
      <c r="G383" s="253" t="s">
        <v>225</v>
      </c>
    </row>
    <row r="384" spans="1:7" x14ac:dyDescent="0.3">
      <c r="A384" s="253">
        <f t="shared" si="5"/>
        <v>0</v>
      </c>
      <c r="B384" s="253" t="s">
        <v>3</v>
      </c>
      <c r="C384" s="254" t="s">
        <v>76</v>
      </c>
      <c r="D384" s="255" t="s">
        <v>845</v>
      </c>
      <c r="E384" s="253" t="s">
        <v>378</v>
      </c>
      <c r="F384" s="254" t="s">
        <v>846</v>
      </c>
      <c r="G384" s="253" t="s">
        <v>225</v>
      </c>
    </row>
    <row r="385" spans="1:7" x14ac:dyDescent="0.3">
      <c r="A385" s="253">
        <f t="shared" si="5"/>
        <v>0</v>
      </c>
      <c r="B385" s="253" t="s">
        <v>3</v>
      </c>
      <c r="C385" s="254" t="s">
        <v>76</v>
      </c>
      <c r="D385" s="255" t="s">
        <v>847</v>
      </c>
      <c r="E385" s="253" t="s">
        <v>378</v>
      </c>
      <c r="F385" s="254" t="s">
        <v>846</v>
      </c>
      <c r="G385" s="253" t="s">
        <v>225</v>
      </c>
    </row>
    <row r="386" spans="1:7" x14ac:dyDescent="0.3">
      <c r="A386" s="253">
        <f t="shared" ref="A386:A449" si="6">IF(J386="SI",IF(C386&lt;&gt;C385,1,A385+1),IF(C386&lt;&gt;C385,0,A385))</f>
        <v>0</v>
      </c>
      <c r="B386" s="253" t="s">
        <v>3</v>
      </c>
      <c r="C386" s="254" t="s">
        <v>76</v>
      </c>
      <c r="D386" s="255" t="s">
        <v>848</v>
      </c>
      <c r="E386" s="253" t="s">
        <v>378</v>
      </c>
      <c r="F386" s="254" t="s">
        <v>846</v>
      </c>
      <c r="G386" s="253" t="s">
        <v>225</v>
      </c>
    </row>
    <row r="387" spans="1:7" x14ac:dyDescent="0.3">
      <c r="A387" s="253">
        <f t="shared" si="6"/>
        <v>0</v>
      </c>
      <c r="B387" s="253" t="s">
        <v>3</v>
      </c>
      <c r="C387" s="254" t="s">
        <v>76</v>
      </c>
      <c r="D387" s="255" t="s">
        <v>849</v>
      </c>
      <c r="E387" s="253" t="s">
        <v>364</v>
      </c>
      <c r="F387" s="259">
        <v>1.8833333333333335</v>
      </c>
      <c r="G387" s="253" t="s">
        <v>225</v>
      </c>
    </row>
    <row r="388" spans="1:7" x14ac:dyDescent="0.3">
      <c r="A388" s="253">
        <f t="shared" si="6"/>
        <v>0</v>
      </c>
      <c r="B388" s="253" t="s">
        <v>3</v>
      </c>
      <c r="C388" s="254" t="s">
        <v>76</v>
      </c>
      <c r="D388" s="255" t="s">
        <v>850</v>
      </c>
      <c r="E388" s="253"/>
      <c r="F388" s="254" t="s">
        <v>851</v>
      </c>
      <c r="G388" s="253" t="s">
        <v>224</v>
      </c>
    </row>
    <row r="389" spans="1:7" x14ac:dyDescent="0.3">
      <c r="A389" s="253">
        <f t="shared" si="6"/>
        <v>0</v>
      </c>
      <c r="B389" s="253" t="s">
        <v>3</v>
      </c>
      <c r="C389" s="254" t="s">
        <v>76</v>
      </c>
      <c r="D389" s="255" t="s">
        <v>852</v>
      </c>
      <c r="E389" s="253"/>
      <c r="F389" s="254" t="s">
        <v>851</v>
      </c>
      <c r="G389" s="253" t="s">
        <v>224</v>
      </c>
    </row>
    <row r="390" spans="1:7" x14ac:dyDescent="0.3">
      <c r="A390" s="253">
        <f t="shared" si="6"/>
        <v>0</v>
      </c>
      <c r="B390" s="253" t="s">
        <v>3</v>
      </c>
      <c r="C390" s="254" t="s">
        <v>76</v>
      </c>
      <c r="D390" s="255" t="s">
        <v>853</v>
      </c>
      <c r="E390" s="253"/>
      <c r="F390" s="254" t="s">
        <v>851</v>
      </c>
      <c r="G390" s="253" t="s">
        <v>224</v>
      </c>
    </row>
    <row r="391" spans="1:7" x14ac:dyDescent="0.3">
      <c r="A391" s="253">
        <f t="shared" si="6"/>
        <v>0</v>
      </c>
      <c r="B391" s="253" t="s">
        <v>3</v>
      </c>
      <c r="C391" s="254" t="s">
        <v>76</v>
      </c>
      <c r="D391" s="255" t="s">
        <v>854</v>
      </c>
      <c r="E391" s="253"/>
      <c r="F391" s="254" t="s">
        <v>851</v>
      </c>
      <c r="G391" s="253" t="s">
        <v>224</v>
      </c>
    </row>
    <row r="392" spans="1:7" x14ac:dyDescent="0.3">
      <c r="A392" s="253">
        <f t="shared" si="6"/>
        <v>0</v>
      </c>
      <c r="B392" s="253" t="s">
        <v>3</v>
      </c>
      <c r="C392" s="254" t="s">
        <v>76</v>
      </c>
      <c r="D392" s="255" t="s">
        <v>855</v>
      </c>
      <c r="E392" s="253"/>
      <c r="F392" s="254" t="s">
        <v>851</v>
      </c>
      <c r="G392" s="253" t="s">
        <v>224</v>
      </c>
    </row>
    <row r="393" spans="1:7" x14ac:dyDescent="0.3">
      <c r="A393" s="253">
        <f t="shared" si="6"/>
        <v>0</v>
      </c>
      <c r="B393" s="253" t="s">
        <v>3</v>
      </c>
      <c r="C393" s="254" t="s">
        <v>76</v>
      </c>
      <c r="D393" s="255" t="s">
        <v>856</v>
      </c>
      <c r="E393" s="253"/>
      <c r="F393" s="254" t="s">
        <v>851</v>
      </c>
      <c r="G393" s="253" t="s">
        <v>224</v>
      </c>
    </row>
    <row r="394" spans="1:7" x14ac:dyDescent="0.3">
      <c r="A394" s="253">
        <f t="shared" si="6"/>
        <v>0</v>
      </c>
      <c r="B394" s="253" t="s">
        <v>3</v>
      </c>
      <c r="C394" s="254" t="s">
        <v>76</v>
      </c>
      <c r="D394" s="255" t="s">
        <v>857</v>
      </c>
      <c r="E394" s="253"/>
      <c r="F394" s="254" t="s">
        <v>851</v>
      </c>
      <c r="G394" s="253" t="s">
        <v>224</v>
      </c>
    </row>
    <row r="395" spans="1:7" x14ac:dyDescent="0.3">
      <c r="A395" s="253">
        <f t="shared" si="6"/>
        <v>0</v>
      </c>
      <c r="B395" s="253" t="s">
        <v>3</v>
      </c>
      <c r="C395" s="254" t="s">
        <v>76</v>
      </c>
      <c r="D395" s="255" t="s">
        <v>858</v>
      </c>
      <c r="E395" s="253" t="s">
        <v>364</v>
      </c>
      <c r="F395" s="254" t="s">
        <v>859</v>
      </c>
      <c r="G395" s="253" t="s">
        <v>225</v>
      </c>
    </row>
    <row r="396" spans="1:7" x14ac:dyDescent="0.3">
      <c r="A396" s="253">
        <f t="shared" si="6"/>
        <v>0</v>
      </c>
      <c r="B396" s="253" t="s">
        <v>3</v>
      </c>
      <c r="C396" s="254" t="s">
        <v>76</v>
      </c>
      <c r="D396" s="255" t="s">
        <v>860</v>
      </c>
      <c r="E396" s="253" t="s">
        <v>364</v>
      </c>
      <c r="F396" s="254" t="s">
        <v>859</v>
      </c>
      <c r="G396" s="253" t="s">
        <v>225</v>
      </c>
    </row>
    <row r="397" spans="1:7" x14ac:dyDescent="0.3">
      <c r="A397" s="253">
        <f t="shared" si="6"/>
        <v>0</v>
      </c>
      <c r="B397" s="253" t="s">
        <v>3</v>
      </c>
      <c r="C397" s="254" t="s">
        <v>76</v>
      </c>
      <c r="D397" s="255" t="s">
        <v>861</v>
      </c>
      <c r="E397" s="253" t="s">
        <v>406</v>
      </c>
      <c r="F397" s="254" t="s">
        <v>862</v>
      </c>
      <c r="G397" s="253" t="s">
        <v>225</v>
      </c>
    </row>
    <row r="398" spans="1:7" x14ac:dyDescent="0.3">
      <c r="A398" s="253">
        <f t="shared" si="6"/>
        <v>0</v>
      </c>
      <c r="B398" s="253" t="s">
        <v>3</v>
      </c>
      <c r="C398" s="254" t="s">
        <v>76</v>
      </c>
      <c r="D398" s="255" t="s">
        <v>863</v>
      </c>
      <c r="E398" s="253" t="s">
        <v>406</v>
      </c>
      <c r="F398" s="254" t="s">
        <v>862</v>
      </c>
      <c r="G398" s="253" t="s">
        <v>225</v>
      </c>
    </row>
    <row r="399" spans="1:7" x14ac:dyDescent="0.3">
      <c r="A399" s="253">
        <f t="shared" si="6"/>
        <v>0</v>
      </c>
      <c r="B399" s="253" t="s">
        <v>3</v>
      </c>
      <c r="C399" s="254" t="s">
        <v>76</v>
      </c>
      <c r="D399" s="255" t="s">
        <v>864</v>
      </c>
      <c r="E399" s="253" t="s">
        <v>406</v>
      </c>
      <c r="F399" s="254" t="s">
        <v>862</v>
      </c>
      <c r="G399" s="253" t="s">
        <v>225</v>
      </c>
    </row>
    <row r="400" spans="1:7" x14ac:dyDescent="0.3">
      <c r="A400" s="253">
        <f t="shared" si="6"/>
        <v>0</v>
      </c>
      <c r="B400" s="253" t="s">
        <v>3</v>
      </c>
      <c r="C400" s="254" t="s">
        <v>76</v>
      </c>
      <c r="D400" s="255" t="s">
        <v>865</v>
      </c>
      <c r="E400" s="253" t="s">
        <v>406</v>
      </c>
      <c r="F400" s="254" t="s">
        <v>862</v>
      </c>
      <c r="G400" s="253" t="s">
        <v>225</v>
      </c>
    </row>
    <row r="401" spans="1:7" x14ac:dyDescent="0.3">
      <c r="A401" s="253">
        <f t="shared" si="6"/>
        <v>0</v>
      </c>
      <c r="B401" s="253" t="s">
        <v>3</v>
      </c>
      <c r="C401" s="254" t="s">
        <v>76</v>
      </c>
      <c r="D401" s="255" t="s">
        <v>866</v>
      </c>
      <c r="E401" s="253" t="s">
        <v>406</v>
      </c>
      <c r="F401" s="254" t="s">
        <v>862</v>
      </c>
      <c r="G401" s="253" t="s">
        <v>225</v>
      </c>
    </row>
    <row r="402" spans="1:7" x14ac:dyDescent="0.3">
      <c r="A402" s="253">
        <f t="shared" si="6"/>
        <v>0</v>
      </c>
      <c r="B402" s="253" t="s">
        <v>3</v>
      </c>
      <c r="C402" s="254" t="s">
        <v>76</v>
      </c>
      <c r="D402" s="255" t="s">
        <v>867</v>
      </c>
      <c r="E402" s="253" t="s">
        <v>406</v>
      </c>
      <c r="F402" s="254" t="s">
        <v>862</v>
      </c>
      <c r="G402" s="253" t="s">
        <v>354</v>
      </c>
    </row>
    <row r="403" spans="1:7" x14ac:dyDescent="0.3">
      <c r="A403" s="253">
        <f t="shared" si="6"/>
        <v>0</v>
      </c>
      <c r="B403" s="253" t="s">
        <v>3</v>
      </c>
      <c r="C403" s="254" t="s">
        <v>76</v>
      </c>
      <c r="D403" s="255" t="s">
        <v>868</v>
      </c>
      <c r="E403" s="253" t="s">
        <v>406</v>
      </c>
      <c r="F403" s="254" t="s">
        <v>862</v>
      </c>
      <c r="G403" s="253" t="s">
        <v>354</v>
      </c>
    </row>
    <row r="404" spans="1:7" x14ac:dyDescent="0.3">
      <c r="A404" s="253">
        <f t="shared" si="6"/>
        <v>0</v>
      </c>
      <c r="B404" s="253" t="s">
        <v>3</v>
      </c>
      <c r="C404" s="254" t="s">
        <v>76</v>
      </c>
      <c r="D404" s="255" t="s">
        <v>869</v>
      </c>
      <c r="E404" s="253" t="s">
        <v>364</v>
      </c>
      <c r="F404" s="259">
        <v>2.0965277777777778</v>
      </c>
      <c r="G404" s="253" t="s">
        <v>225</v>
      </c>
    </row>
    <row r="405" spans="1:7" x14ac:dyDescent="0.3">
      <c r="A405" s="253">
        <f t="shared" si="6"/>
        <v>0</v>
      </c>
      <c r="B405" s="253" t="s">
        <v>3</v>
      </c>
      <c r="C405" s="254" t="s">
        <v>76</v>
      </c>
      <c r="D405" s="255" t="s">
        <v>870</v>
      </c>
      <c r="E405" s="253"/>
      <c r="F405" s="254" t="s">
        <v>871</v>
      </c>
      <c r="G405" s="253" t="s">
        <v>354</v>
      </c>
    </row>
    <row r="406" spans="1:7" x14ac:dyDescent="0.3">
      <c r="A406" s="253">
        <f t="shared" si="6"/>
        <v>0</v>
      </c>
      <c r="B406" s="253" t="s">
        <v>3</v>
      </c>
      <c r="C406" s="254" t="s">
        <v>76</v>
      </c>
      <c r="D406" s="255" t="s">
        <v>872</v>
      </c>
      <c r="E406" s="253" t="s">
        <v>406</v>
      </c>
      <c r="F406" s="254" t="s">
        <v>873</v>
      </c>
      <c r="G406" s="253" t="s">
        <v>354</v>
      </c>
    </row>
    <row r="407" spans="1:7" x14ac:dyDescent="0.3">
      <c r="A407" s="253">
        <f t="shared" si="6"/>
        <v>0</v>
      </c>
      <c r="B407" s="253" t="s">
        <v>3</v>
      </c>
      <c r="C407" s="254" t="s">
        <v>76</v>
      </c>
      <c r="D407" s="255" t="s">
        <v>874</v>
      </c>
      <c r="E407" s="253" t="s">
        <v>406</v>
      </c>
      <c r="F407" s="254" t="s">
        <v>873</v>
      </c>
      <c r="G407" s="253" t="s">
        <v>354</v>
      </c>
    </row>
    <row r="408" spans="1:7" x14ac:dyDescent="0.3">
      <c r="A408" s="253">
        <f t="shared" si="6"/>
        <v>0</v>
      </c>
      <c r="B408" s="253" t="s">
        <v>3</v>
      </c>
      <c r="C408" s="254" t="s">
        <v>76</v>
      </c>
      <c r="D408" s="255" t="s">
        <v>875</v>
      </c>
      <c r="E408" s="253"/>
      <c r="F408" s="254" t="s">
        <v>873</v>
      </c>
      <c r="G408" s="253" t="s">
        <v>224</v>
      </c>
    </row>
    <row r="409" spans="1:7" x14ac:dyDescent="0.3">
      <c r="A409" s="253">
        <f t="shared" si="6"/>
        <v>0</v>
      </c>
      <c r="B409" s="253" t="s">
        <v>3</v>
      </c>
      <c r="C409" s="254" t="s">
        <v>76</v>
      </c>
      <c r="D409" s="255" t="s">
        <v>876</v>
      </c>
      <c r="E409" s="253"/>
      <c r="F409" s="254" t="s">
        <v>873</v>
      </c>
      <c r="G409" s="253" t="s">
        <v>224</v>
      </c>
    </row>
    <row r="410" spans="1:7" x14ac:dyDescent="0.3">
      <c r="A410" s="253">
        <f t="shared" si="6"/>
        <v>0</v>
      </c>
      <c r="B410" s="253" t="s">
        <v>3</v>
      </c>
      <c r="C410" s="254" t="s">
        <v>76</v>
      </c>
      <c r="D410" s="255" t="s">
        <v>877</v>
      </c>
      <c r="E410" s="253"/>
      <c r="F410" s="254" t="s">
        <v>878</v>
      </c>
      <c r="G410" s="253" t="s">
        <v>224</v>
      </c>
    </row>
    <row r="411" spans="1:7" x14ac:dyDescent="0.3">
      <c r="A411" s="253">
        <f t="shared" si="6"/>
        <v>0</v>
      </c>
      <c r="B411" s="253" t="s">
        <v>3</v>
      </c>
      <c r="C411" s="254" t="s">
        <v>76</v>
      </c>
      <c r="D411" s="255" t="s">
        <v>879</v>
      </c>
      <c r="E411" s="253" t="s">
        <v>438</v>
      </c>
      <c r="F411" s="254" t="s">
        <v>878</v>
      </c>
      <c r="G411" s="253" t="s">
        <v>224</v>
      </c>
    </row>
    <row r="412" spans="1:7" x14ac:dyDescent="0.3">
      <c r="A412" s="253">
        <f t="shared" si="6"/>
        <v>0</v>
      </c>
      <c r="B412" s="253" t="s">
        <v>3</v>
      </c>
      <c r="C412" s="254" t="s">
        <v>76</v>
      </c>
      <c r="D412" s="255" t="s">
        <v>880</v>
      </c>
      <c r="E412" s="253" t="s">
        <v>438</v>
      </c>
      <c r="F412" s="254" t="s">
        <v>878</v>
      </c>
      <c r="G412" s="253" t="s">
        <v>224</v>
      </c>
    </row>
    <row r="413" spans="1:7" x14ac:dyDescent="0.3">
      <c r="A413" s="253">
        <f t="shared" si="6"/>
        <v>0</v>
      </c>
      <c r="B413" s="253" t="s">
        <v>3</v>
      </c>
      <c r="C413" s="254" t="s">
        <v>76</v>
      </c>
      <c r="D413" s="255" t="s">
        <v>881</v>
      </c>
      <c r="E413" s="253" t="s">
        <v>438</v>
      </c>
      <c r="F413" s="254" t="s">
        <v>871</v>
      </c>
      <c r="G413" s="253" t="s">
        <v>354</v>
      </c>
    </row>
    <row r="414" spans="1:7" x14ac:dyDescent="0.3">
      <c r="A414" s="253">
        <f t="shared" si="6"/>
        <v>0</v>
      </c>
      <c r="B414" s="253" t="s">
        <v>3</v>
      </c>
      <c r="C414" s="254" t="s">
        <v>76</v>
      </c>
      <c r="D414" s="255" t="s">
        <v>882</v>
      </c>
      <c r="E414" s="253" t="s">
        <v>794</v>
      </c>
      <c r="F414" s="254" t="s">
        <v>883</v>
      </c>
      <c r="G414" s="253" t="s">
        <v>225</v>
      </c>
    </row>
    <row r="415" spans="1:7" x14ac:dyDescent="0.3">
      <c r="A415" s="253">
        <f t="shared" si="6"/>
        <v>0</v>
      </c>
      <c r="B415" s="253" t="s">
        <v>3</v>
      </c>
      <c r="C415" s="254" t="s">
        <v>76</v>
      </c>
      <c r="D415" s="255" t="s">
        <v>884</v>
      </c>
      <c r="E415" s="253" t="s">
        <v>794</v>
      </c>
      <c r="F415" s="254" t="s">
        <v>883</v>
      </c>
      <c r="G415" s="253" t="s">
        <v>225</v>
      </c>
    </row>
    <row r="416" spans="1:7" x14ac:dyDescent="0.3">
      <c r="A416" s="253">
        <f t="shared" si="6"/>
        <v>0</v>
      </c>
      <c r="B416" s="253" t="s">
        <v>3</v>
      </c>
      <c r="C416" s="254" t="s">
        <v>76</v>
      </c>
      <c r="D416" s="255" t="s">
        <v>885</v>
      </c>
      <c r="E416" s="253" t="s">
        <v>794</v>
      </c>
      <c r="F416" s="254" t="s">
        <v>883</v>
      </c>
      <c r="G416" s="253" t="s">
        <v>225</v>
      </c>
    </row>
    <row r="417" spans="1:7" x14ac:dyDescent="0.3">
      <c r="A417" s="253">
        <f t="shared" si="6"/>
        <v>0</v>
      </c>
      <c r="B417" s="253" t="s">
        <v>3</v>
      </c>
      <c r="C417" s="254" t="s">
        <v>76</v>
      </c>
      <c r="D417" s="255" t="s">
        <v>886</v>
      </c>
      <c r="E417" s="253"/>
      <c r="F417" s="254" t="s">
        <v>887</v>
      </c>
      <c r="G417" s="253" t="s">
        <v>224</v>
      </c>
    </row>
    <row r="418" spans="1:7" x14ac:dyDescent="0.3">
      <c r="A418" s="253">
        <f t="shared" si="6"/>
        <v>0</v>
      </c>
      <c r="B418" s="253" t="s">
        <v>3</v>
      </c>
      <c r="C418" s="254" t="s">
        <v>76</v>
      </c>
      <c r="D418" s="255" t="s">
        <v>888</v>
      </c>
      <c r="E418" s="253"/>
      <c r="F418" s="254" t="s">
        <v>887</v>
      </c>
      <c r="G418" s="253" t="s">
        <v>224</v>
      </c>
    </row>
    <row r="419" spans="1:7" x14ac:dyDescent="0.3">
      <c r="A419" s="253">
        <f t="shared" si="6"/>
        <v>0</v>
      </c>
      <c r="B419" s="253" t="s">
        <v>3</v>
      </c>
      <c r="C419" s="254" t="s">
        <v>76</v>
      </c>
      <c r="D419" s="255" t="s">
        <v>889</v>
      </c>
      <c r="E419" s="253"/>
      <c r="F419" s="254" t="s">
        <v>887</v>
      </c>
      <c r="G419" s="253" t="s">
        <v>224</v>
      </c>
    </row>
    <row r="420" spans="1:7" x14ac:dyDescent="0.3">
      <c r="A420" s="253">
        <f t="shared" si="6"/>
        <v>0</v>
      </c>
      <c r="B420" s="253" t="s">
        <v>3</v>
      </c>
      <c r="C420" s="254" t="s">
        <v>76</v>
      </c>
      <c r="D420" s="255" t="s">
        <v>890</v>
      </c>
      <c r="E420" s="253"/>
      <c r="F420" s="254" t="s">
        <v>887</v>
      </c>
      <c r="G420" s="253" t="s">
        <v>224</v>
      </c>
    </row>
    <row r="421" spans="1:7" x14ac:dyDescent="0.3">
      <c r="A421" s="253">
        <f t="shared" si="6"/>
        <v>0</v>
      </c>
      <c r="B421" s="253" t="s">
        <v>3</v>
      </c>
      <c r="C421" s="254" t="s">
        <v>76</v>
      </c>
      <c r="D421" s="255" t="s">
        <v>891</v>
      </c>
      <c r="E421" s="253" t="s">
        <v>388</v>
      </c>
      <c r="F421" s="254" t="s">
        <v>892</v>
      </c>
      <c r="G421" s="253" t="s">
        <v>225</v>
      </c>
    </row>
    <row r="422" spans="1:7" x14ac:dyDescent="0.3">
      <c r="A422" s="253">
        <f t="shared" si="6"/>
        <v>0</v>
      </c>
      <c r="B422" s="253" t="s">
        <v>3</v>
      </c>
      <c r="C422" s="254" t="s">
        <v>76</v>
      </c>
      <c r="D422" s="255" t="s">
        <v>893</v>
      </c>
      <c r="E422" s="253" t="s">
        <v>388</v>
      </c>
      <c r="F422" s="254" t="s">
        <v>892</v>
      </c>
      <c r="G422" s="253" t="s">
        <v>225</v>
      </c>
    </row>
    <row r="423" spans="1:7" x14ac:dyDescent="0.3">
      <c r="A423" s="253">
        <f t="shared" si="6"/>
        <v>0</v>
      </c>
      <c r="B423" s="253" t="s">
        <v>3</v>
      </c>
      <c r="C423" s="254" t="s">
        <v>76</v>
      </c>
      <c r="D423" s="255" t="s">
        <v>894</v>
      </c>
      <c r="E423" s="253" t="s">
        <v>388</v>
      </c>
      <c r="F423" s="254" t="s">
        <v>892</v>
      </c>
      <c r="G423" s="253" t="s">
        <v>225</v>
      </c>
    </row>
    <row r="424" spans="1:7" x14ac:dyDescent="0.3">
      <c r="A424" s="253">
        <f t="shared" si="6"/>
        <v>0</v>
      </c>
      <c r="B424" s="253" t="s">
        <v>3</v>
      </c>
      <c r="C424" s="254" t="s">
        <v>76</v>
      </c>
      <c r="D424" s="255" t="s">
        <v>895</v>
      </c>
      <c r="E424" s="253" t="s">
        <v>388</v>
      </c>
      <c r="F424" s="254" t="s">
        <v>892</v>
      </c>
      <c r="G424" s="253" t="s">
        <v>225</v>
      </c>
    </row>
    <row r="425" spans="1:7" x14ac:dyDescent="0.3">
      <c r="A425" s="253">
        <f t="shared" si="6"/>
        <v>0</v>
      </c>
      <c r="B425" s="253" t="s">
        <v>3</v>
      </c>
      <c r="C425" s="254" t="s">
        <v>76</v>
      </c>
      <c r="D425" s="255" t="s">
        <v>896</v>
      </c>
      <c r="E425" s="253" t="s">
        <v>388</v>
      </c>
      <c r="F425" s="254" t="s">
        <v>892</v>
      </c>
      <c r="G425" s="253" t="s">
        <v>225</v>
      </c>
    </row>
    <row r="426" spans="1:7" x14ac:dyDescent="0.3">
      <c r="A426" s="253">
        <f t="shared" si="6"/>
        <v>0</v>
      </c>
      <c r="B426" s="253" t="s">
        <v>3</v>
      </c>
      <c r="C426" s="254" t="s">
        <v>76</v>
      </c>
      <c r="D426" s="255" t="s">
        <v>897</v>
      </c>
      <c r="E426" s="253" t="s">
        <v>388</v>
      </c>
      <c r="F426" s="254" t="s">
        <v>892</v>
      </c>
      <c r="G426" s="253" t="s">
        <v>225</v>
      </c>
    </row>
    <row r="427" spans="1:7" x14ac:dyDescent="0.3">
      <c r="A427" s="253">
        <f t="shared" si="6"/>
        <v>0</v>
      </c>
      <c r="B427" s="253" t="s">
        <v>3</v>
      </c>
      <c r="C427" s="254" t="s">
        <v>76</v>
      </c>
      <c r="D427" s="255" t="s">
        <v>898</v>
      </c>
      <c r="E427" s="253" t="s">
        <v>388</v>
      </c>
      <c r="F427" s="254" t="s">
        <v>892</v>
      </c>
      <c r="G427" s="253" t="s">
        <v>225</v>
      </c>
    </row>
    <row r="428" spans="1:7" x14ac:dyDescent="0.3">
      <c r="A428" s="253">
        <f t="shared" si="6"/>
        <v>0</v>
      </c>
      <c r="B428" s="253" t="s">
        <v>3</v>
      </c>
      <c r="C428" s="254" t="s">
        <v>76</v>
      </c>
      <c r="D428" s="255" t="s">
        <v>899</v>
      </c>
      <c r="E428" s="253" t="s">
        <v>388</v>
      </c>
      <c r="F428" s="254" t="s">
        <v>892</v>
      </c>
      <c r="G428" s="253" t="s">
        <v>225</v>
      </c>
    </row>
    <row r="429" spans="1:7" x14ac:dyDescent="0.3">
      <c r="A429" s="253">
        <f t="shared" si="6"/>
        <v>0</v>
      </c>
      <c r="B429" s="253" t="s">
        <v>3</v>
      </c>
      <c r="C429" s="254" t="s">
        <v>76</v>
      </c>
      <c r="D429" s="255" t="s">
        <v>900</v>
      </c>
      <c r="E429" s="253"/>
      <c r="F429" s="254" t="s">
        <v>901</v>
      </c>
      <c r="G429" s="253" t="s">
        <v>224</v>
      </c>
    </row>
    <row r="430" spans="1:7" x14ac:dyDescent="0.3">
      <c r="A430" s="253">
        <f t="shared" si="6"/>
        <v>0</v>
      </c>
      <c r="B430" s="253" t="s">
        <v>3</v>
      </c>
      <c r="C430" s="254" t="s">
        <v>76</v>
      </c>
      <c r="D430" s="255" t="s">
        <v>902</v>
      </c>
      <c r="E430" s="253" t="s">
        <v>903</v>
      </c>
      <c r="F430" s="254">
        <v>8700</v>
      </c>
      <c r="G430" s="253" t="s">
        <v>225</v>
      </c>
    </row>
    <row r="431" spans="1:7" x14ac:dyDescent="0.3">
      <c r="A431" s="253">
        <f t="shared" si="6"/>
        <v>0</v>
      </c>
      <c r="B431" s="253" t="s">
        <v>3</v>
      </c>
      <c r="C431" s="254" t="s">
        <v>76</v>
      </c>
      <c r="D431" s="255" t="s">
        <v>904</v>
      </c>
      <c r="E431" s="253" t="s">
        <v>903</v>
      </c>
      <c r="F431" s="254">
        <v>8700</v>
      </c>
      <c r="G431" s="253" t="s">
        <v>225</v>
      </c>
    </row>
    <row r="432" spans="1:7" x14ac:dyDescent="0.3">
      <c r="A432" s="253">
        <f t="shared" si="6"/>
        <v>0</v>
      </c>
      <c r="B432" s="253" t="s">
        <v>3</v>
      </c>
      <c r="C432" s="254" t="s">
        <v>76</v>
      </c>
      <c r="D432" s="255" t="s">
        <v>905</v>
      </c>
      <c r="E432" s="253" t="s">
        <v>364</v>
      </c>
      <c r="F432" s="259">
        <v>2.0923611111111113</v>
      </c>
      <c r="G432" s="253" t="s">
        <v>225</v>
      </c>
    </row>
    <row r="433" spans="1:7" x14ac:dyDescent="0.3">
      <c r="A433" s="253">
        <f t="shared" si="6"/>
        <v>0</v>
      </c>
      <c r="B433" s="253" t="s">
        <v>3</v>
      </c>
      <c r="C433" s="254" t="s">
        <v>76</v>
      </c>
      <c r="D433" s="255" t="s">
        <v>906</v>
      </c>
      <c r="E433" s="253" t="s">
        <v>378</v>
      </c>
      <c r="F433" s="254" t="s">
        <v>907</v>
      </c>
      <c r="G433" s="253" t="s">
        <v>225</v>
      </c>
    </row>
    <row r="434" spans="1:7" x14ac:dyDescent="0.3">
      <c r="A434" s="253">
        <f t="shared" si="6"/>
        <v>0</v>
      </c>
      <c r="B434" s="253" t="s">
        <v>3</v>
      </c>
      <c r="C434" s="254" t="s">
        <v>76</v>
      </c>
      <c r="D434" s="255" t="s">
        <v>908</v>
      </c>
      <c r="E434" s="253"/>
      <c r="F434" s="254" t="s">
        <v>901</v>
      </c>
      <c r="G434" s="253" t="s">
        <v>224</v>
      </c>
    </row>
    <row r="435" spans="1:7" x14ac:dyDescent="0.3">
      <c r="A435" s="253">
        <f t="shared" si="6"/>
        <v>0</v>
      </c>
      <c r="B435" s="253" t="s">
        <v>3</v>
      </c>
      <c r="C435" s="254" t="s">
        <v>76</v>
      </c>
      <c r="D435" s="255" t="s">
        <v>909</v>
      </c>
      <c r="E435" s="253" t="s">
        <v>585</v>
      </c>
      <c r="F435" s="259">
        <v>2.7201388888888887</v>
      </c>
      <c r="G435" s="253" t="s">
        <v>225</v>
      </c>
    </row>
    <row r="436" spans="1:7" x14ac:dyDescent="0.3">
      <c r="A436" s="253">
        <f t="shared" si="6"/>
        <v>0</v>
      </c>
      <c r="B436" s="253" t="s">
        <v>3</v>
      </c>
      <c r="C436" s="254" t="s">
        <v>76</v>
      </c>
      <c r="D436" s="255" t="s">
        <v>910</v>
      </c>
      <c r="E436" s="253" t="s">
        <v>364</v>
      </c>
      <c r="F436" s="259">
        <v>2.7201388888888887</v>
      </c>
      <c r="G436" s="253" t="s">
        <v>225</v>
      </c>
    </row>
    <row r="437" spans="1:7" x14ac:dyDescent="0.3">
      <c r="A437" s="253">
        <f t="shared" si="6"/>
        <v>0</v>
      </c>
      <c r="B437" s="253" t="s">
        <v>3</v>
      </c>
      <c r="C437" s="254" t="s">
        <v>76</v>
      </c>
      <c r="D437" s="255" t="s">
        <v>911</v>
      </c>
      <c r="E437" s="253"/>
      <c r="F437" s="254" t="s">
        <v>846</v>
      </c>
      <c r="G437" s="253" t="s">
        <v>225</v>
      </c>
    </row>
    <row r="438" spans="1:7" x14ac:dyDescent="0.3">
      <c r="A438" s="253">
        <f t="shared" si="6"/>
        <v>0</v>
      </c>
      <c r="B438" s="253" t="s">
        <v>3</v>
      </c>
      <c r="C438" s="254" t="s">
        <v>76</v>
      </c>
      <c r="D438" s="255" t="s">
        <v>912</v>
      </c>
      <c r="E438" s="253" t="s">
        <v>378</v>
      </c>
      <c r="F438" s="254" t="s">
        <v>846</v>
      </c>
      <c r="G438" s="253" t="s">
        <v>225</v>
      </c>
    </row>
    <row r="439" spans="1:7" x14ac:dyDescent="0.3">
      <c r="A439" s="253">
        <f t="shared" si="6"/>
        <v>0</v>
      </c>
      <c r="B439" s="253" t="s">
        <v>3</v>
      </c>
      <c r="C439" s="254" t="s">
        <v>76</v>
      </c>
      <c r="D439" s="255" t="s">
        <v>913</v>
      </c>
      <c r="E439" s="253" t="s">
        <v>378</v>
      </c>
      <c r="F439" s="254" t="s">
        <v>846</v>
      </c>
      <c r="G439" s="253" t="s">
        <v>225</v>
      </c>
    </row>
    <row r="440" spans="1:7" x14ac:dyDescent="0.3">
      <c r="A440" s="253">
        <f t="shared" si="6"/>
        <v>0</v>
      </c>
      <c r="B440" s="253" t="s">
        <v>3</v>
      </c>
      <c r="C440" s="254" t="s">
        <v>76</v>
      </c>
      <c r="D440" s="255" t="s">
        <v>914</v>
      </c>
      <c r="E440" s="253" t="s">
        <v>378</v>
      </c>
      <c r="F440" s="254" t="s">
        <v>846</v>
      </c>
      <c r="G440" s="253" t="s">
        <v>225</v>
      </c>
    </row>
    <row r="441" spans="1:7" x14ac:dyDescent="0.3">
      <c r="A441" s="253">
        <f t="shared" si="6"/>
        <v>0</v>
      </c>
      <c r="B441" s="253" t="s">
        <v>3</v>
      </c>
      <c r="C441" s="254" t="s">
        <v>76</v>
      </c>
      <c r="D441" s="255" t="s">
        <v>915</v>
      </c>
      <c r="E441" s="253" t="s">
        <v>794</v>
      </c>
      <c r="F441" s="254" t="s">
        <v>883</v>
      </c>
      <c r="G441" s="253" t="s">
        <v>225</v>
      </c>
    </row>
    <row r="442" spans="1:7" x14ac:dyDescent="0.3">
      <c r="A442" s="253">
        <f t="shared" si="6"/>
        <v>0</v>
      </c>
      <c r="B442" s="253" t="s">
        <v>3</v>
      </c>
      <c r="C442" s="254" t="s">
        <v>76</v>
      </c>
      <c r="D442" s="255" t="s">
        <v>916</v>
      </c>
      <c r="E442" s="253" t="s">
        <v>378</v>
      </c>
      <c r="F442" s="254" t="s">
        <v>846</v>
      </c>
      <c r="G442" s="253" t="s">
        <v>225</v>
      </c>
    </row>
    <row r="443" spans="1:7" x14ac:dyDescent="0.3">
      <c r="A443" s="253">
        <f t="shared" si="6"/>
        <v>0</v>
      </c>
      <c r="B443" s="253" t="s">
        <v>3</v>
      </c>
      <c r="C443" s="254" t="s">
        <v>76</v>
      </c>
      <c r="D443" s="255" t="s">
        <v>917</v>
      </c>
      <c r="E443" s="253" t="s">
        <v>794</v>
      </c>
      <c r="F443" s="254" t="s">
        <v>883</v>
      </c>
      <c r="G443" s="253" t="s">
        <v>225</v>
      </c>
    </row>
    <row r="444" spans="1:7" x14ac:dyDescent="0.3">
      <c r="A444" s="253">
        <f t="shared" si="6"/>
        <v>0</v>
      </c>
      <c r="B444" s="253" t="s">
        <v>3</v>
      </c>
      <c r="C444" s="254" t="s">
        <v>76</v>
      </c>
      <c r="D444" s="255" t="s">
        <v>918</v>
      </c>
      <c r="E444" s="253" t="s">
        <v>794</v>
      </c>
      <c r="F444" s="254" t="s">
        <v>883</v>
      </c>
      <c r="G444" s="253" t="s">
        <v>225</v>
      </c>
    </row>
    <row r="445" spans="1:7" x14ac:dyDescent="0.3">
      <c r="A445" s="253">
        <f t="shared" si="6"/>
        <v>0</v>
      </c>
      <c r="B445" s="253" t="s">
        <v>3</v>
      </c>
      <c r="C445" s="254" t="s">
        <v>76</v>
      </c>
      <c r="D445" s="255" t="s">
        <v>919</v>
      </c>
      <c r="E445" s="253" t="s">
        <v>378</v>
      </c>
      <c r="F445" s="254" t="s">
        <v>920</v>
      </c>
      <c r="G445" s="253" t="s">
        <v>225</v>
      </c>
    </row>
    <row r="446" spans="1:7" x14ac:dyDescent="0.3">
      <c r="A446" s="253">
        <f t="shared" si="6"/>
        <v>0</v>
      </c>
      <c r="B446" s="253" t="s">
        <v>3</v>
      </c>
      <c r="C446" s="254" t="s">
        <v>76</v>
      </c>
      <c r="D446" s="255" t="s">
        <v>921</v>
      </c>
      <c r="E446" s="253"/>
      <c r="F446" s="254" t="s">
        <v>920</v>
      </c>
      <c r="G446" s="253" t="s">
        <v>225</v>
      </c>
    </row>
    <row r="447" spans="1:7" x14ac:dyDescent="0.3">
      <c r="A447" s="253">
        <f t="shared" si="6"/>
        <v>0</v>
      </c>
      <c r="B447" s="253" t="s">
        <v>3</v>
      </c>
      <c r="C447" s="254" t="s">
        <v>76</v>
      </c>
      <c r="D447" s="255" t="s">
        <v>922</v>
      </c>
      <c r="E447" s="253" t="s">
        <v>378</v>
      </c>
      <c r="F447" s="254" t="s">
        <v>920</v>
      </c>
      <c r="G447" s="253" t="s">
        <v>225</v>
      </c>
    </row>
    <row r="448" spans="1:7" x14ac:dyDescent="0.3">
      <c r="A448" s="253">
        <f t="shared" si="6"/>
        <v>0</v>
      </c>
      <c r="B448" s="253" t="s">
        <v>3</v>
      </c>
      <c r="C448" s="254" t="s">
        <v>76</v>
      </c>
      <c r="D448" s="255" t="s">
        <v>923</v>
      </c>
      <c r="E448" s="253" t="s">
        <v>378</v>
      </c>
      <c r="F448" s="254" t="s">
        <v>920</v>
      </c>
      <c r="G448" s="253" t="s">
        <v>225</v>
      </c>
    </row>
    <row r="449" spans="1:7" x14ac:dyDescent="0.3">
      <c r="A449" s="253">
        <f t="shared" si="6"/>
        <v>0</v>
      </c>
      <c r="B449" s="253" t="s">
        <v>3</v>
      </c>
      <c r="C449" s="254" t="s">
        <v>76</v>
      </c>
      <c r="D449" s="255" t="s">
        <v>924</v>
      </c>
      <c r="E449" s="253"/>
      <c r="F449" s="254" t="s">
        <v>920</v>
      </c>
      <c r="G449" s="253" t="s">
        <v>225</v>
      </c>
    </row>
    <row r="450" spans="1:7" x14ac:dyDescent="0.3">
      <c r="A450" s="253">
        <f t="shared" ref="A450:A513" si="7">IF(J450="SI",IF(C450&lt;&gt;C449,1,A449+1),IF(C450&lt;&gt;C449,0,A449))</f>
        <v>0</v>
      </c>
      <c r="B450" s="253" t="s">
        <v>3</v>
      </c>
      <c r="C450" s="254" t="s">
        <v>76</v>
      </c>
      <c r="D450" s="255" t="s">
        <v>925</v>
      </c>
      <c r="E450" s="253" t="s">
        <v>378</v>
      </c>
      <c r="F450" s="254" t="s">
        <v>920</v>
      </c>
      <c r="G450" s="253" t="s">
        <v>225</v>
      </c>
    </row>
    <row r="451" spans="1:7" x14ac:dyDescent="0.3">
      <c r="A451" s="253">
        <f t="shared" si="7"/>
        <v>0</v>
      </c>
      <c r="B451" s="253" t="s">
        <v>3</v>
      </c>
      <c r="C451" s="254" t="s">
        <v>76</v>
      </c>
      <c r="D451" s="255" t="s">
        <v>926</v>
      </c>
      <c r="E451" s="253"/>
      <c r="F451" s="254" t="s">
        <v>927</v>
      </c>
      <c r="G451" s="253" t="s">
        <v>224</v>
      </c>
    </row>
    <row r="452" spans="1:7" x14ac:dyDescent="0.3">
      <c r="A452" s="253">
        <f t="shared" si="7"/>
        <v>0</v>
      </c>
      <c r="B452" s="253" t="s">
        <v>3</v>
      </c>
      <c r="C452" s="254" t="s">
        <v>76</v>
      </c>
      <c r="D452" s="255" t="s">
        <v>928</v>
      </c>
      <c r="E452" s="253"/>
      <c r="F452" s="254" t="s">
        <v>927</v>
      </c>
      <c r="G452" s="253" t="s">
        <v>224</v>
      </c>
    </row>
    <row r="453" spans="1:7" x14ac:dyDescent="0.3">
      <c r="A453" s="253">
        <f t="shared" si="7"/>
        <v>0</v>
      </c>
      <c r="B453" s="253" t="s">
        <v>3</v>
      </c>
      <c r="C453" s="254" t="s">
        <v>76</v>
      </c>
      <c r="D453" s="255" t="s">
        <v>929</v>
      </c>
      <c r="E453" s="253"/>
      <c r="F453" s="254" t="s">
        <v>927</v>
      </c>
      <c r="G453" s="253" t="s">
        <v>224</v>
      </c>
    </row>
    <row r="454" spans="1:7" x14ac:dyDescent="0.3">
      <c r="A454" s="253">
        <f t="shared" si="7"/>
        <v>0</v>
      </c>
      <c r="B454" s="253" t="s">
        <v>3</v>
      </c>
      <c r="C454" s="254" t="s">
        <v>76</v>
      </c>
      <c r="D454" s="255" t="s">
        <v>930</v>
      </c>
      <c r="E454" s="253"/>
      <c r="F454" s="254" t="s">
        <v>927</v>
      </c>
      <c r="G454" s="253" t="s">
        <v>224</v>
      </c>
    </row>
    <row r="455" spans="1:7" x14ac:dyDescent="0.3">
      <c r="A455" s="253">
        <f t="shared" si="7"/>
        <v>0</v>
      </c>
      <c r="B455" s="253" t="s">
        <v>3</v>
      </c>
      <c r="C455" s="254" t="s">
        <v>76</v>
      </c>
      <c r="D455" s="255" t="s">
        <v>931</v>
      </c>
      <c r="E455" s="253"/>
      <c r="F455" s="254" t="s">
        <v>932</v>
      </c>
      <c r="G455" s="253" t="s">
        <v>224</v>
      </c>
    </row>
    <row r="456" spans="1:7" x14ac:dyDescent="0.3">
      <c r="A456" s="253">
        <f t="shared" si="7"/>
        <v>0</v>
      </c>
      <c r="B456" s="253" t="s">
        <v>3</v>
      </c>
      <c r="C456" s="254" t="s">
        <v>76</v>
      </c>
      <c r="D456" s="255" t="s">
        <v>933</v>
      </c>
      <c r="E456" s="253"/>
      <c r="F456" s="254" t="s">
        <v>932</v>
      </c>
      <c r="G456" s="253" t="s">
        <v>224</v>
      </c>
    </row>
    <row r="457" spans="1:7" x14ac:dyDescent="0.3">
      <c r="A457" s="253">
        <f t="shared" si="7"/>
        <v>0</v>
      </c>
      <c r="B457" s="253" t="s">
        <v>3</v>
      </c>
      <c r="C457" s="254" t="s">
        <v>76</v>
      </c>
      <c r="D457" s="255" t="s">
        <v>934</v>
      </c>
      <c r="E457" s="253" t="s">
        <v>378</v>
      </c>
      <c r="F457" s="254" t="s">
        <v>920</v>
      </c>
      <c r="G457" s="253" t="s">
        <v>225</v>
      </c>
    </row>
    <row r="458" spans="1:7" x14ac:dyDescent="0.3">
      <c r="A458" s="253">
        <f t="shared" si="7"/>
        <v>0</v>
      </c>
      <c r="B458" s="253" t="s">
        <v>3</v>
      </c>
      <c r="C458" s="254" t="s">
        <v>76</v>
      </c>
      <c r="D458" s="255" t="s">
        <v>935</v>
      </c>
      <c r="E458" s="253" t="s">
        <v>378</v>
      </c>
      <c r="F458" s="254" t="s">
        <v>920</v>
      </c>
      <c r="G458" s="253" t="s">
        <v>225</v>
      </c>
    </row>
    <row r="459" spans="1:7" x14ac:dyDescent="0.3">
      <c r="A459" s="253">
        <f t="shared" si="7"/>
        <v>0</v>
      </c>
      <c r="B459" s="253" t="s">
        <v>3</v>
      </c>
      <c r="C459" s="254" t="s">
        <v>76</v>
      </c>
      <c r="D459" s="255" t="s">
        <v>936</v>
      </c>
      <c r="E459" s="253" t="s">
        <v>364</v>
      </c>
      <c r="F459" s="259">
        <v>2.0972222222222223</v>
      </c>
      <c r="G459" s="253" t="s">
        <v>225</v>
      </c>
    </row>
    <row r="460" spans="1:7" x14ac:dyDescent="0.3">
      <c r="A460" s="253">
        <f t="shared" si="7"/>
        <v>0</v>
      </c>
      <c r="B460" s="253" t="s">
        <v>3</v>
      </c>
      <c r="C460" s="254" t="s">
        <v>76</v>
      </c>
      <c r="D460" s="255" t="s">
        <v>937</v>
      </c>
      <c r="E460" s="253" t="s">
        <v>364</v>
      </c>
      <c r="F460" s="259">
        <v>2.0972222222222223</v>
      </c>
      <c r="G460" s="253" t="s">
        <v>225</v>
      </c>
    </row>
    <row r="461" spans="1:7" x14ac:dyDescent="0.3">
      <c r="A461" s="253">
        <f t="shared" si="7"/>
        <v>0</v>
      </c>
      <c r="B461" s="253" t="s">
        <v>3</v>
      </c>
      <c r="C461" s="254" t="s">
        <v>76</v>
      </c>
      <c r="D461" s="255" t="s">
        <v>938</v>
      </c>
      <c r="E461" s="253"/>
      <c r="F461" s="254" t="s">
        <v>939</v>
      </c>
      <c r="G461" s="253" t="s">
        <v>224</v>
      </c>
    </row>
    <row r="462" spans="1:7" x14ac:dyDescent="0.3">
      <c r="A462" s="253">
        <f t="shared" si="7"/>
        <v>0</v>
      </c>
      <c r="B462" s="253" t="s">
        <v>3</v>
      </c>
      <c r="C462" s="254" t="s">
        <v>76</v>
      </c>
      <c r="D462" s="255" t="s">
        <v>940</v>
      </c>
      <c r="E462" s="253"/>
      <c r="F462" s="254" t="s">
        <v>939</v>
      </c>
      <c r="G462" s="253" t="s">
        <v>224</v>
      </c>
    </row>
    <row r="463" spans="1:7" x14ac:dyDescent="0.3">
      <c r="A463" s="253">
        <f t="shared" si="7"/>
        <v>0</v>
      </c>
      <c r="B463" s="253" t="s">
        <v>3</v>
      </c>
      <c r="C463" s="254" t="s">
        <v>76</v>
      </c>
      <c r="D463" s="255" t="s">
        <v>941</v>
      </c>
      <c r="E463" s="253"/>
      <c r="F463" s="254" t="s">
        <v>939</v>
      </c>
      <c r="G463" s="253" t="s">
        <v>224</v>
      </c>
    </row>
    <row r="464" spans="1:7" x14ac:dyDescent="0.3">
      <c r="A464" s="253">
        <f t="shared" si="7"/>
        <v>0</v>
      </c>
      <c r="B464" s="253" t="s">
        <v>3</v>
      </c>
      <c r="C464" s="254" t="s">
        <v>76</v>
      </c>
      <c r="D464" s="255" t="s">
        <v>942</v>
      </c>
      <c r="E464" s="253"/>
      <c r="F464" s="254" t="s">
        <v>927</v>
      </c>
      <c r="G464" s="253" t="s">
        <v>224</v>
      </c>
    </row>
    <row r="465" spans="1:7" x14ac:dyDescent="0.3">
      <c r="A465" s="253">
        <f t="shared" si="7"/>
        <v>0</v>
      </c>
      <c r="B465" s="253" t="s">
        <v>3</v>
      </c>
      <c r="C465" s="254" t="s">
        <v>76</v>
      </c>
      <c r="D465" s="255" t="s">
        <v>943</v>
      </c>
      <c r="E465" s="253"/>
      <c r="F465" s="254" t="s">
        <v>927</v>
      </c>
      <c r="G465" s="253" t="s">
        <v>224</v>
      </c>
    </row>
    <row r="466" spans="1:7" x14ac:dyDescent="0.3">
      <c r="A466" s="253">
        <f t="shared" si="7"/>
        <v>0</v>
      </c>
      <c r="B466" s="253" t="s">
        <v>3</v>
      </c>
      <c r="C466" s="254" t="s">
        <v>76</v>
      </c>
      <c r="D466" s="255" t="s">
        <v>944</v>
      </c>
      <c r="E466" s="253"/>
      <c r="F466" s="254" t="s">
        <v>927</v>
      </c>
      <c r="G466" s="253" t="s">
        <v>224</v>
      </c>
    </row>
    <row r="467" spans="1:7" x14ac:dyDescent="0.3">
      <c r="A467" s="253">
        <f t="shared" si="7"/>
        <v>0</v>
      </c>
      <c r="B467" s="253" t="s">
        <v>3</v>
      </c>
      <c r="C467" s="254" t="s">
        <v>76</v>
      </c>
      <c r="D467" s="255" t="s">
        <v>945</v>
      </c>
      <c r="E467" s="253" t="s">
        <v>378</v>
      </c>
      <c r="F467" s="254" t="s">
        <v>946</v>
      </c>
      <c r="G467" s="253" t="s">
        <v>225</v>
      </c>
    </row>
    <row r="468" spans="1:7" x14ac:dyDescent="0.3">
      <c r="A468" s="253">
        <f t="shared" si="7"/>
        <v>0</v>
      </c>
      <c r="B468" s="253" t="s">
        <v>3</v>
      </c>
      <c r="C468" s="254" t="s">
        <v>76</v>
      </c>
      <c r="D468" s="255" t="s">
        <v>947</v>
      </c>
      <c r="E468" s="253" t="s">
        <v>364</v>
      </c>
      <c r="F468" s="254" t="s">
        <v>825</v>
      </c>
      <c r="G468" s="253" t="s">
        <v>225</v>
      </c>
    </row>
    <row r="469" spans="1:7" x14ac:dyDescent="0.3">
      <c r="A469" s="253">
        <f t="shared" si="7"/>
        <v>0</v>
      </c>
      <c r="B469" s="253" t="s">
        <v>3</v>
      </c>
      <c r="C469" s="254" t="s">
        <v>76</v>
      </c>
      <c r="D469" s="255" t="s">
        <v>948</v>
      </c>
      <c r="E469" s="253" t="s">
        <v>364</v>
      </c>
      <c r="F469" s="254" t="s">
        <v>825</v>
      </c>
      <c r="G469" s="253" t="s">
        <v>225</v>
      </c>
    </row>
    <row r="470" spans="1:7" x14ac:dyDescent="0.3">
      <c r="A470" s="253">
        <f t="shared" si="7"/>
        <v>0</v>
      </c>
      <c r="B470" s="253" t="s">
        <v>3</v>
      </c>
      <c r="C470" s="254" t="s">
        <v>76</v>
      </c>
      <c r="D470" s="255" t="s">
        <v>949</v>
      </c>
      <c r="E470" s="253" t="s">
        <v>378</v>
      </c>
      <c r="F470" s="254" t="s">
        <v>950</v>
      </c>
      <c r="G470" s="253" t="s">
        <v>225</v>
      </c>
    </row>
    <row r="471" spans="1:7" x14ac:dyDescent="0.3">
      <c r="A471" s="253">
        <f t="shared" si="7"/>
        <v>0</v>
      </c>
      <c r="B471" s="253" t="s">
        <v>3</v>
      </c>
      <c r="C471" s="254" t="s">
        <v>76</v>
      </c>
      <c r="D471" s="255" t="s">
        <v>951</v>
      </c>
      <c r="E471" s="253" t="s">
        <v>378</v>
      </c>
      <c r="F471" s="254" t="s">
        <v>950</v>
      </c>
      <c r="G471" s="253" t="s">
        <v>225</v>
      </c>
    </row>
    <row r="472" spans="1:7" x14ac:dyDescent="0.3">
      <c r="A472" s="253">
        <f t="shared" si="7"/>
        <v>0</v>
      </c>
      <c r="B472" s="253" t="s">
        <v>3</v>
      </c>
      <c r="C472" s="254" t="s">
        <v>76</v>
      </c>
      <c r="D472" s="255" t="s">
        <v>952</v>
      </c>
      <c r="E472" s="253" t="s">
        <v>378</v>
      </c>
      <c r="F472" s="254" t="s">
        <v>950</v>
      </c>
      <c r="G472" s="253" t="s">
        <v>225</v>
      </c>
    </row>
    <row r="473" spans="1:7" x14ac:dyDescent="0.3">
      <c r="A473" s="253">
        <f t="shared" si="7"/>
        <v>0</v>
      </c>
      <c r="B473" s="253" t="s">
        <v>3</v>
      </c>
      <c r="C473" s="254" t="s">
        <v>76</v>
      </c>
      <c r="D473" s="255" t="s">
        <v>953</v>
      </c>
      <c r="E473" s="253"/>
      <c r="F473" s="254" t="s">
        <v>932</v>
      </c>
      <c r="G473" s="253" t="s">
        <v>224</v>
      </c>
    </row>
    <row r="474" spans="1:7" x14ac:dyDescent="0.3">
      <c r="A474" s="253">
        <f t="shared" si="7"/>
        <v>0</v>
      </c>
      <c r="B474" s="253" t="s">
        <v>3</v>
      </c>
      <c r="C474" s="254" t="s">
        <v>76</v>
      </c>
      <c r="D474" s="255" t="s">
        <v>954</v>
      </c>
      <c r="E474" s="253"/>
      <c r="F474" s="254" t="s">
        <v>932</v>
      </c>
      <c r="G474" s="253" t="s">
        <v>224</v>
      </c>
    </row>
    <row r="475" spans="1:7" x14ac:dyDescent="0.3">
      <c r="A475" s="253">
        <f t="shared" si="7"/>
        <v>0</v>
      </c>
      <c r="B475" s="253" t="s">
        <v>3</v>
      </c>
      <c r="C475" s="254" t="s">
        <v>76</v>
      </c>
      <c r="D475" s="255" t="s">
        <v>955</v>
      </c>
      <c r="E475" s="253" t="s">
        <v>378</v>
      </c>
      <c r="F475" s="254" t="s">
        <v>956</v>
      </c>
      <c r="G475" s="253" t="s">
        <v>225</v>
      </c>
    </row>
    <row r="476" spans="1:7" x14ac:dyDescent="0.3">
      <c r="A476" s="253">
        <f t="shared" si="7"/>
        <v>0</v>
      </c>
      <c r="B476" s="253" t="s">
        <v>3</v>
      </c>
      <c r="C476" s="254" t="s">
        <v>76</v>
      </c>
      <c r="D476" s="255" t="s">
        <v>957</v>
      </c>
      <c r="E476" s="253"/>
      <c r="F476" s="254" t="s">
        <v>927</v>
      </c>
      <c r="G476" s="253" t="s">
        <v>224</v>
      </c>
    </row>
    <row r="477" spans="1:7" x14ac:dyDescent="0.3">
      <c r="A477" s="253">
        <f t="shared" si="7"/>
        <v>0</v>
      </c>
      <c r="B477" s="253" t="s">
        <v>3</v>
      </c>
      <c r="C477" s="254" t="s">
        <v>76</v>
      </c>
      <c r="D477" s="255" t="s">
        <v>958</v>
      </c>
      <c r="E477" s="253"/>
      <c r="F477" s="254" t="s">
        <v>927</v>
      </c>
      <c r="G477" s="253" t="s">
        <v>224</v>
      </c>
    </row>
    <row r="478" spans="1:7" x14ac:dyDescent="0.3">
      <c r="A478" s="253">
        <f t="shared" si="7"/>
        <v>0</v>
      </c>
      <c r="B478" s="253" t="s">
        <v>3</v>
      </c>
      <c r="C478" s="254" t="s">
        <v>76</v>
      </c>
      <c r="D478" s="255" t="s">
        <v>959</v>
      </c>
      <c r="E478" s="253" t="s">
        <v>364</v>
      </c>
      <c r="F478" s="259">
        <v>2.0993055555555555</v>
      </c>
      <c r="G478" s="253" t="s">
        <v>225</v>
      </c>
    </row>
    <row r="479" spans="1:7" x14ac:dyDescent="0.3">
      <c r="A479" s="253">
        <f t="shared" si="7"/>
        <v>0</v>
      </c>
      <c r="B479" s="253" t="s">
        <v>3</v>
      </c>
      <c r="C479" s="254" t="s">
        <v>76</v>
      </c>
      <c r="D479" s="255" t="s">
        <v>960</v>
      </c>
      <c r="E479" s="253" t="s">
        <v>364</v>
      </c>
      <c r="F479" s="259">
        <v>2.0993055555555555</v>
      </c>
      <c r="G479" s="253" t="s">
        <v>225</v>
      </c>
    </row>
    <row r="480" spans="1:7" x14ac:dyDescent="0.3">
      <c r="A480" s="253">
        <f t="shared" si="7"/>
        <v>0</v>
      </c>
      <c r="B480" s="253" t="s">
        <v>3</v>
      </c>
      <c r="C480" s="254" t="s">
        <v>76</v>
      </c>
      <c r="D480" s="255" t="s">
        <v>961</v>
      </c>
      <c r="E480" s="253"/>
      <c r="F480" s="254" t="s">
        <v>939</v>
      </c>
      <c r="G480" s="253" t="s">
        <v>224</v>
      </c>
    </row>
    <row r="481" spans="1:7" x14ac:dyDescent="0.3">
      <c r="A481" s="253">
        <f t="shared" si="7"/>
        <v>0</v>
      </c>
      <c r="B481" s="253" t="s">
        <v>3</v>
      </c>
      <c r="C481" s="254" t="s">
        <v>76</v>
      </c>
      <c r="D481" s="255" t="s">
        <v>962</v>
      </c>
      <c r="E481" s="253" t="s">
        <v>378</v>
      </c>
      <c r="F481" s="254" t="s">
        <v>956</v>
      </c>
      <c r="G481" s="253" t="s">
        <v>225</v>
      </c>
    </row>
    <row r="482" spans="1:7" x14ac:dyDescent="0.3">
      <c r="A482" s="253">
        <f t="shared" si="7"/>
        <v>0</v>
      </c>
      <c r="B482" s="253" t="s">
        <v>3</v>
      </c>
      <c r="C482" s="254" t="s">
        <v>76</v>
      </c>
      <c r="D482" s="255" t="s">
        <v>963</v>
      </c>
      <c r="E482" s="253" t="s">
        <v>388</v>
      </c>
      <c r="F482" s="254" t="s">
        <v>964</v>
      </c>
      <c r="G482" s="253" t="s">
        <v>225</v>
      </c>
    </row>
    <row r="483" spans="1:7" x14ac:dyDescent="0.3">
      <c r="A483" s="253">
        <f t="shared" si="7"/>
        <v>0</v>
      </c>
      <c r="B483" s="253" t="s">
        <v>3</v>
      </c>
      <c r="C483" s="254" t="s">
        <v>76</v>
      </c>
      <c r="D483" s="255" t="s">
        <v>965</v>
      </c>
      <c r="E483" s="253" t="s">
        <v>794</v>
      </c>
      <c r="F483" s="254" t="s">
        <v>883</v>
      </c>
      <c r="G483" s="253" t="s">
        <v>225</v>
      </c>
    </row>
    <row r="484" spans="1:7" x14ac:dyDescent="0.3">
      <c r="A484" s="253">
        <f t="shared" si="7"/>
        <v>0</v>
      </c>
      <c r="B484" s="253" t="s">
        <v>3</v>
      </c>
      <c r="C484" s="254" t="s">
        <v>76</v>
      </c>
      <c r="D484" s="255" t="s">
        <v>966</v>
      </c>
      <c r="E484" s="253" t="s">
        <v>794</v>
      </c>
      <c r="F484" s="254" t="s">
        <v>883</v>
      </c>
      <c r="G484" s="253" t="s">
        <v>225</v>
      </c>
    </row>
    <row r="485" spans="1:7" x14ac:dyDescent="0.3">
      <c r="A485" s="253">
        <f t="shared" si="7"/>
        <v>0</v>
      </c>
      <c r="B485" s="253" t="s">
        <v>3</v>
      </c>
      <c r="C485" s="254" t="s">
        <v>76</v>
      </c>
      <c r="D485" s="255" t="s">
        <v>967</v>
      </c>
      <c r="E485" s="253" t="s">
        <v>378</v>
      </c>
      <c r="F485" s="254" t="s">
        <v>950</v>
      </c>
      <c r="G485" s="253" t="s">
        <v>225</v>
      </c>
    </row>
    <row r="486" spans="1:7" x14ac:dyDescent="0.3">
      <c r="A486" s="253">
        <f t="shared" si="7"/>
        <v>0</v>
      </c>
      <c r="B486" s="253" t="s">
        <v>3</v>
      </c>
      <c r="C486" s="254" t="s">
        <v>76</v>
      </c>
      <c r="D486" s="255" t="s">
        <v>968</v>
      </c>
      <c r="E486" s="253" t="s">
        <v>378</v>
      </c>
      <c r="F486" s="254" t="s">
        <v>950</v>
      </c>
      <c r="G486" s="253" t="s">
        <v>225</v>
      </c>
    </row>
    <row r="487" spans="1:7" x14ac:dyDescent="0.3">
      <c r="A487" s="253">
        <f t="shared" si="7"/>
        <v>0</v>
      </c>
      <c r="B487" s="253" t="s">
        <v>3</v>
      </c>
      <c r="C487" s="254" t="s">
        <v>76</v>
      </c>
      <c r="D487" s="255" t="s">
        <v>969</v>
      </c>
      <c r="E487" s="253"/>
      <c r="F487" s="254" t="s">
        <v>927</v>
      </c>
      <c r="G487" s="253" t="s">
        <v>224</v>
      </c>
    </row>
    <row r="488" spans="1:7" x14ac:dyDescent="0.3">
      <c r="A488" s="253">
        <f t="shared" si="7"/>
        <v>0</v>
      </c>
      <c r="B488" s="253" t="s">
        <v>3</v>
      </c>
      <c r="C488" s="254" t="s">
        <v>76</v>
      </c>
      <c r="D488" s="255" t="s">
        <v>970</v>
      </c>
      <c r="E488" s="253"/>
      <c r="F488" s="254" t="s">
        <v>927</v>
      </c>
      <c r="G488" s="253" t="s">
        <v>224</v>
      </c>
    </row>
    <row r="489" spans="1:7" x14ac:dyDescent="0.3">
      <c r="A489" s="253">
        <f t="shared" si="7"/>
        <v>0</v>
      </c>
      <c r="B489" s="253" t="s">
        <v>3</v>
      </c>
      <c r="C489" s="254" t="s">
        <v>76</v>
      </c>
      <c r="D489" s="255" t="s">
        <v>971</v>
      </c>
      <c r="E489" s="253"/>
      <c r="F489" s="254" t="s">
        <v>927</v>
      </c>
      <c r="G489" s="253" t="s">
        <v>224</v>
      </c>
    </row>
    <row r="490" spans="1:7" x14ac:dyDescent="0.3">
      <c r="A490" s="253">
        <f t="shared" si="7"/>
        <v>0</v>
      </c>
      <c r="B490" s="253" t="s">
        <v>3</v>
      </c>
      <c r="C490" s="254" t="s">
        <v>76</v>
      </c>
      <c r="D490" s="255" t="s">
        <v>972</v>
      </c>
      <c r="E490" s="253"/>
      <c r="F490" s="254" t="s">
        <v>927</v>
      </c>
      <c r="G490" s="253" t="s">
        <v>224</v>
      </c>
    </row>
    <row r="491" spans="1:7" x14ac:dyDescent="0.3">
      <c r="A491" s="253">
        <f t="shared" si="7"/>
        <v>0</v>
      </c>
      <c r="B491" s="253" t="s">
        <v>3</v>
      </c>
      <c r="C491" s="254" t="s">
        <v>76</v>
      </c>
      <c r="D491" s="255" t="s">
        <v>973</v>
      </c>
      <c r="E491" s="253" t="s">
        <v>378</v>
      </c>
      <c r="F491" s="254" t="s">
        <v>950</v>
      </c>
      <c r="G491" s="253" t="s">
        <v>225</v>
      </c>
    </row>
    <row r="492" spans="1:7" x14ac:dyDescent="0.3">
      <c r="A492" s="253">
        <f t="shared" si="7"/>
        <v>0</v>
      </c>
      <c r="B492" s="253" t="s">
        <v>3</v>
      </c>
      <c r="C492" s="254" t="s">
        <v>76</v>
      </c>
      <c r="D492" s="255" t="s">
        <v>974</v>
      </c>
      <c r="E492" s="253"/>
      <c r="F492" s="254" t="s">
        <v>927</v>
      </c>
      <c r="G492" s="253" t="s">
        <v>224</v>
      </c>
    </row>
    <row r="493" spans="1:7" x14ac:dyDescent="0.3">
      <c r="A493" s="253">
        <f t="shared" si="7"/>
        <v>0</v>
      </c>
      <c r="B493" s="253" t="s">
        <v>3</v>
      </c>
      <c r="C493" s="254" t="s">
        <v>76</v>
      </c>
      <c r="D493" s="255" t="s">
        <v>975</v>
      </c>
      <c r="E493" s="253"/>
      <c r="F493" s="254" t="s">
        <v>976</v>
      </c>
      <c r="G493" s="253" t="s">
        <v>224</v>
      </c>
    </row>
    <row r="494" spans="1:7" x14ac:dyDescent="0.3">
      <c r="A494" s="253">
        <f t="shared" si="7"/>
        <v>0</v>
      </c>
      <c r="B494" s="253" t="s">
        <v>3</v>
      </c>
      <c r="C494" s="254" t="s">
        <v>76</v>
      </c>
      <c r="D494" s="255" t="s">
        <v>977</v>
      </c>
      <c r="E494" s="253"/>
      <c r="F494" s="254" t="s">
        <v>976</v>
      </c>
      <c r="G494" s="253" t="s">
        <v>224</v>
      </c>
    </row>
    <row r="495" spans="1:7" x14ac:dyDescent="0.3">
      <c r="A495" s="253">
        <f t="shared" si="7"/>
        <v>0</v>
      </c>
      <c r="B495" s="253" t="s">
        <v>3</v>
      </c>
      <c r="C495" s="254" t="s">
        <v>76</v>
      </c>
      <c r="D495" s="255" t="s">
        <v>978</v>
      </c>
      <c r="E495" s="253"/>
      <c r="F495" s="254" t="s">
        <v>976</v>
      </c>
      <c r="G495" s="253" t="s">
        <v>224</v>
      </c>
    </row>
    <row r="496" spans="1:7" x14ac:dyDescent="0.3">
      <c r="A496" s="253">
        <f t="shared" si="7"/>
        <v>0</v>
      </c>
      <c r="B496" s="253" t="s">
        <v>3</v>
      </c>
      <c r="C496" s="254" t="s">
        <v>76</v>
      </c>
      <c r="D496" s="255" t="s">
        <v>979</v>
      </c>
      <c r="E496" s="253"/>
      <c r="F496" s="254" t="s">
        <v>927</v>
      </c>
      <c r="G496" s="253" t="s">
        <v>224</v>
      </c>
    </row>
    <row r="497" spans="1:7" x14ac:dyDescent="0.3">
      <c r="A497" s="253">
        <f t="shared" si="7"/>
        <v>0</v>
      </c>
      <c r="B497" s="253" t="s">
        <v>3</v>
      </c>
      <c r="C497" s="254" t="s">
        <v>76</v>
      </c>
      <c r="D497" s="255" t="s">
        <v>980</v>
      </c>
      <c r="E497" s="253"/>
      <c r="F497" s="254" t="s">
        <v>927</v>
      </c>
      <c r="G497" s="253" t="s">
        <v>224</v>
      </c>
    </row>
    <row r="498" spans="1:7" x14ac:dyDescent="0.3">
      <c r="A498" s="253">
        <f t="shared" si="7"/>
        <v>0</v>
      </c>
      <c r="B498" s="253" t="s">
        <v>3</v>
      </c>
      <c r="C498" s="254" t="s">
        <v>76</v>
      </c>
      <c r="D498" s="255" t="s">
        <v>981</v>
      </c>
      <c r="E498" s="253"/>
      <c r="F498" s="259">
        <v>2.0951388888888887</v>
      </c>
      <c r="G498" s="253" t="s">
        <v>225</v>
      </c>
    </row>
    <row r="499" spans="1:7" x14ac:dyDescent="0.3">
      <c r="A499" s="253">
        <f t="shared" si="7"/>
        <v>0</v>
      </c>
      <c r="B499" s="253" t="s">
        <v>3</v>
      </c>
      <c r="C499" s="254" t="s">
        <v>76</v>
      </c>
      <c r="D499" s="255" t="s">
        <v>982</v>
      </c>
      <c r="E499" s="253" t="s">
        <v>364</v>
      </c>
      <c r="F499" s="259">
        <v>2.0951388888888887</v>
      </c>
      <c r="G499" s="253" t="s">
        <v>225</v>
      </c>
    </row>
    <row r="500" spans="1:7" x14ac:dyDescent="0.3">
      <c r="A500" s="253">
        <f t="shared" si="7"/>
        <v>0</v>
      </c>
      <c r="B500" s="253" t="s">
        <v>3</v>
      </c>
      <c r="C500" s="254" t="s">
        <v>76</v>
      </c>
      <c r="D500" s="255" t="s">
        <v>983</v>
      </c>
      <c r="E500" s="253"/>
      <c r="F500" s="254" t="s">
        <v>976</v>
      </c>
      <c r="G500" s="253" t="s">
        <v>224</v>
      </c>
    </row>
    <row r="501" spans="1:7" x14ac:dyDescent="0.3">
      <c r="A501" s="253">
        <f t="shared" si="7"/>
        <v>0</v>
      </c>
      <c r="B501" s="253" t="s">
        <v>3</v>
      </c>
      <c r="C501" s="254" t="s">
        <v>76</v>
      </c>
      <c r="D501" s="255" t="s">
        <v>984</v>
      </c>
      <c r="E501" s="253" t="s">
        <v>364</v>
      </c>
      <c r="F501" s="259">
        <v>2.0951388888888887</v>
      </c>
      <c r="G501" s="253" t="s">
        <v>225</v>
      </c>
    </row>
    <row r="502" spans="1:7" x14ac:dyDescent="0.3">
      <c r="A502" s="253">
        <f t="shared" si="7"/>
        <v>0</v>
      </c>
      <c r="B502" s="253" t="s">
        <v>3</v>
      </c>
      <c r="C502" s="254" t="s">
        <v>76</v>
      </c>
      <c r="D502" s="255" t="s">
        <v>985</v>
      </c>
      <c r="E502" s="253" t="s">
        <v>388</v>
      </c>
      <c r="F502" s="254" t="s">
        <v>986</v>
      </c>
      <c r="G502" s="253" t="s">
        <v>225</v>
      </c>
    </row>
    <row r="503" spans="1:7" x14ac:dyDescent="0.3">
      <c r="A503" s="253">
        <f t="shared" si="7"/>
        <v>0</v>
      </c>
      <c r="B503" s="253" t="s">
        <v>3</v>
      </c>
      <c r="C503" s="254" t="s">
        <v>76</v>
      </c>
      <c r="D503" s="255" t="s">
        <v>987</v>
      </c>
      <c r="E503" s="253" t="s">
        <v>388</v>
      </c>
      <c r="F503" s="254" t="s">
        <v>986</v>
      </c>
      <c r="G503" s="253" t="s">
        <v>225</v>
      </c>
    </row>
    <row r="504" spans="1:7" x14ac:dyDescent="0.3">
      <c r="A504" s="253">
        <f t="shared" si="7"/>
        <v>0</v>
      </c>
      <c r="B504" s="253" t="s">
        <v>3</v>
      </c>
      <c r="C504" s="254" t="s">
        <v>76</v>
      </c>
      <c r="D504" s="255" t="s">
        <v>988</v>
      </c>
      <c r="E504" s="253" t="s">
        <v>364</v>
      </c>
      <c r="F504" s="254" t="s">
        <v>986</v>
      </c>
      <c r="G504" s="253" t="s">
        <v>225</v>
      </c>
    </row>
    <row r="505" spans="1:7" x14ac:dyDescent="0.3">
      <c r="A505" s="253">
        <f t="shared" si="7"/>
        <v>0</v>
      </c>
      <c r="B505" s="253" t="s">
        <v>3</v>
      </c>
      <c r="C505" s="254" t="s">
        <v>76</v>
      </c>
      <c r="D505" s="255" t="s">
        <v>989</v>
      </c>
      <c r="E505" s="253" t="s">
        <v>794</v>
      </c>
      <c r="F505" s="254" t="s">
        <v>990</v>
      </c>
      <c r="G505" s="253" t="s">
        <v>225</v>
      </c>
    </row>
    <row r="506" spans="1:7" x14ac:dyDescent="0.3">
      <c r="A506" s="253">
        <f t="shared" si="7"/>
        <v>0</v>
      </c>
      <c r="B506" s="253" t="s">
        <v>3</v>
      </c>
      <c r="C506" s="254" t="s">
        <v>76</v>
      </c>
      <c r="D506" s="255" t="s">
        <v>991</v>
      </c>
      <c r="E506" s="253" t="s">
        <v>794</v>
      </c>
      <c r="F506" s="254" t="s">
        <v>990</v>
      </c>
      <c r="G506" s="253" t="s">
        <v>225</v>
      </c>
    </row>
    <row r="507" spans="1:7" x14ac:dyDescent="0.3">
      <c r="A507" s="253">
        <f t="shared" si="7"/>
        <v>0</v>
      </c>
      <c r="B507" s="253" t="s">
        <v>3</v>
      </c>
      <c r="C507" s="254" t="s">
        <v>76</v>
      </c>
      <c r="D507" s="255" t="s">
        <v>992</v>
      </c>
      <c r="E507" s="253"/>
      <c r="F507" s="254" t="s">
        <v>990</v>
      </c>
      <c r="G507" s="253" t="s">
        <v>225</v>
      </c>
    </row>
    <row r="508" spans="1:7" x14ac:dyDescent="0.3">
      <c r="A508" s="253">
        <f t="shared" si="7"/>
        <v>0</v>
      </c>
      <c r="B508" s="253" t="s">
        <v>3</v>
      </c>
      <c r="C508" s="254" t="s">
        <v>76</v>
      </c>
      <c r="D508" s="255" t="s">
        <v>993</v>
      </c>
      <c r="E508" s="253" t="s">
        <v>364</v>
      </c>
      <c r="F508" s="259">
        <v>2.5118055555555556</v>
      </c>
      <c r="G508" s="253" t="s">
        <v>225</v>
      </c>
    </row>
    <row r="509" spans="1:7" x14ac:dyDescent="0.3">
      <c r="A509" s="253">
        <f t="shared" si="7"/>
        <v>0</v>
      </c>
      <c r="B509" s="253" t="s">
        <v>3</v>
      </c>
      <c r="C509" s="254" t="s">
        <v>76</v>
      </c>
      <c r="D509" s="255" t="s">
        <v>994</v>
      </c>
      <c r="E509" s="253" t="s">
        <v>462</v>
      </c>
      <c r="F509" s="254" t="s">
        <v>995</v>
      </c>
      <c r="G509" s="253" t="s">
        <v>354</v>
      </c>
    </row>
    <row r="510" spans="1:7" x14ac:dyDescent="0.3">
      <c r="A510" s="253">
        <f t="shared" si="7"/>
        <v>0</v>
      </c>
      <c r="B510" s="253" t="s">
        <v>3</v>
      </c>
      <c r="C510" s="254" t="s">
        <v>76</v>
      </c>
      <c r="D510" s="255" t="s">
        <v>996</v>
      </c>
      <c r="E510" s="253" t="s">
        <v>462</v>
      </c>
      <c r="F510" s="254" t="s">
        <v>995</v>
      </c>
      <c r="G510" s="253" t="s">
        <v>354</v>
      </c>
    </row>
    <row r="511" spans="1:7" x14ac:dyDescent="0.3">
      <c r="A511" s="253">
        <f t="shared" si="7"/>
        <v>0</v>
      </c>
      <c r="B511" s="253" t="s">
        <v>3</v>
      </c>
      <c r="C511" s="254" t="s">
        <v>76</v>
      </c>
      <c r="D511" s="255"/>
      <c r="E511" s="253" t="s">
        <v>378</v>
      </c>
      <c r="F511" s="254" t="s">
        <v>950</v>
      </c>
      <c r="G511" s="253" t="s">
        <v>225</v>
      </c>
    </row>
    <row r="512" spans="1:7" x14ac:dyDescent="0.3">
      <c r="A512" s="253">
        <f t="shared" si="7"/>
        <v>0</v>
      </c>
      <c r="B512" s="253" t="s">
        <v>4</v>
      </c>
      <c r="C512" s="254" t="s">
        <v>77</v>
      </c>
      <c r="D512" s="255" t="s">
        <v>997</v>
      </c>
      <c r="E512" s="253"/>
      <c r="F512" s="254" t="s">
        <v>998</v>
      </c>
      <c r="G512" s="253" t="s">
        <v>225</v>
      </c>
    </row>
    <row r="513" spans="1:7" x14ac:dyDescent="0.3">
      <c r="A513" s="253">
        <f t="shared" si="7"/>
        <v>0</v>
      </c>
      <c r="B513" s="253" t="s">
        <v>4</v>
      </c>
      <c r="C513" s="254" t="s">
        <v>77</v>
      </c>
      <c r="D513" s="255" t="s">
        <v>999</v>
      </c>
      <c r="E513" s="253"/>
      <c r="F513" s="254" t="s">
        <v>1000</v>
      </c>
      <c r="G513" s="253" t="s">
        <v>225</v>
      </c>
    </row>
    <row r="514" spans="1:7" x14ac:dyDescent="0.3">
      <c r="A514" s="253">
        <f t="shared" ref="A514:A577" si="8">IF(J514="SI",IF(C514&lt;&gt;C513,1,A513+1),IF(C514&lt;&gt;C513,0,A513))</f>
        <v>0</v>
      </c>
      <c r="B514" s="253" t="s">
        <v>4</v>
      </c>
      <c r="C514" s="254" t="s">
        <v>77</v>
      </c>
      <c r="D514" s="255" t="s">
        <v>1001</v>
      </c>
      <c r="E514" s="253"/>
      <c r="F514" s="254" t="s">
        <v>1002</v>
      </c>
      <c r="G514" s="253" t="s">
        <v>225</v>
      </c>
    </row>
    <row r="515" spans="1:7" x14ac:dyDescent="0.3">
      <c r="A515" s="253">
        <f t="shared" si="8"/>
        <v>0</v>
      </c>
      <c r="B515" s="253" t="s">
        <v>4</v>
      </c>
      <c r="C515" s="254" t="s">
        <v>77</v>
      </c>
      <c r="D515" s="255" t="s">
        <v>1003</v>
      </c>
      <c r="E515" s="253"/>
      <c r="F515" s="254" t="s">
        <v>1004</v>
      </c>
      <c r="G515" s="253" t="s">
        <v>225</v>
      </c>
    </row>
    <row r="516" spans="1:7" x14ac:dyDescent="0.3">
      <c r="A516" s="253">
        <f t="shared" si="8"/>
        <v>0</v>
      </c>
      <c r="B516" s="253" t="s">
        <v>4</v>
      </c>
      <c r="C516" s="254" t="s">
        <v>77</v>
      </c>
      <c r="D516" s="255" t="s">
        <v>1005</v>
      </c>
      <c r="E516" s="253"/>
      <c r="F516" s="254" t="s">
        <v>1002</v>
      </c>
      <c r="G516" s="253" t="s">
        <v>225</v>
      </c>
    </row>
    <row r="517" spans="1:7" x14ac:dyDescent="0.3">
      <c r="A517" s="253">
        <f t="shared" si="8"/>
        <v>0</v>
      </c>
      <c r="B517" s="253" t="s">
        <v>4</v>
      </c>
      <c r="C517" s="254" t="s">
        <v>78</v>
      </c>
      <c r="D517" s="255" t="s">
        <v>1006</v>
      </c>
      <c r="E517" s="253"/>
      <c r="F517" s="254" t="s">
        <v>1007</v>
      </c>
      <c r="G517" s="253" t="s">
        <v>225</v>
      </c>
    </row>
    <row r="518" spans="1:7" x14ac:dyDescent="0.3">
      <c r="A518" s="253">
        <f t="shared" si="8"/>
        <v>0</v>
      </c>
      <c r="B518" s="253" t="s">
        <v>4</v>
      </c>
      <c r="C518" s="254" t="s">
        <v>78</v>
      </c>
      <c r="D518" s="255" t="s">
        <v>1008</v>
      </c>
      <c r="E518" s="253"/>
      <c r="F518" s="254" t="s">
        <v>1009</v>
      </c>
      <c r="G518" s="253" t="s">
        <v>225</v>
      </c>
    </row>
    <row r="519" spans="1:7" x14ac:dyDescent="0.3">
      <c r="A519" s="253">
        <f t="shared" si="8"/>
        <v>0</v>
      </c>
      <c r="B519" s="253" t="s">
        <v>4</v>
      </c>
      <c r="C519" s="254" t="s">
        <v>78</v>
      </c>
      <c r="D519" s="255" t="s">
        <v>1010</v>
      </c>
      <c r="E519" s="253"/>
      <c r="F519" s="254" t="s">
        <v>1011</v>
      </c>
      <c r="G519" s="253" t="s">
        <v>225</v>
      </c>
    </row>
    <row r="520" spans="1:7" x14ac:dyDescent="0.3">
      <c r="A520" s="253">
        <f t="shared" si="8"/>
        <v>0</v>
      </c>
      <c r="B520" s="253" t="s">
        <v>4</v>
      </c>
      <c r="C520" s="254" t="s">
        <v>78</v>
      </c>
      <c r="D520" s="255" t="s">
        <v>1012</v>
      </c>
      <c r="E520" s="253"/>
      <c r="F520" s="254" t="s">
        <v>1013</v>
      </c>
      <c r="G520" s="253" t="s">
        <v>225</v>
      </c>
    </row>
    <row r="521" spans="1:7" x14ac:dyDescent="0.3">
      <c r="A521" s="253">
        <f t="shared" si="8"/>
        <v>0</v>
      </c>
      <c r="B521" s="253" t="s">
        <v>4</v>
      </c>
      <c r="C521" s="254" t="s">
        <v>78</v>
      </c>
      <c r="D521" s="255" t="s">
        <v>1014</v>
      </c>
      <c r="E521" s="253"/>
      <c r="F521" s="254" t="s">
        <v>1011</v>
      </c>
      <c r="G521" s="253" t="s">
        <v>225</v>
      </c>
    </row>
    <row r="522" spans="1:7" x14ac:dyDescent="0.3">
      <c r="A522" s="253">
        <f t="shared" si="8"/>
        <v>0</v>
      </c>
      <c r="B522" s="253" t="s">
        <v>4</v>
      </c>
      <c r="C522" s="254" t="s">
        <v>78</v>
      </c>
      <c r="D522" s="255" t="s">
        <v>1015</v>
      </c>
      <c r="E522" s="253"/>
      <c r="F522" s="254" t="s">
        <v>1016</v>
      </c>
      <c r="G522" s="253" t="s">
        <v>225</v>
      </c>
    </row>
    <row r="523" spans="1:7" x14ac:dyDescent="0.3">
      <c r="A523" s="253">
        <f t="shared" si="8"/>
        <v>0</v>
      </c>
      <c r="B523" s="253" t="s">
        <v>4</v>
      </c>
      <c r="C523" s="254" t="s">
        <v>79</v>
      </c>
      <c r="D523" s="255" t="s">
        <v>1017</v>
      </c>
      <c r="E523" s="253"/>
      <c r="F523" s="254" t="s">
        <v>1018</v>
      </c>
      <c r="G523" s="253" t="s">
        <v>225</v>
      </c>
    </row>
    <row r="524" spans="1:7" x14ac:dyDescent="0.3">
      <c r="A524" s="253">
        <f t="shared" si="8"/>
        <v>0</v>
      </c>
      <c r="B524" s="253" t="s">
        <v>4</v>
      </c>
      <c r="C524" s="254" t="s">
        <v>79</v>
      </c>
      <c r="D524" s="255" t="s">
        <v>1019</v>
      </c>
      <c r="E524" s="253"/>
      <c r="F524" s="254" t="s">
        <v>1002</v>
      </c>
      <c r="G524" s="253" t="s">
        <v>225</v>
      </c>
    </row>
    <row r="525" spans="1:7" x14ac:dyDescent="0.3">
      <c r="A525" s="253">
        <f t="shared" si="8"/>
        <v>0</v>
      </c>
      <c r="B525" s="253" t="s">
        <v>4</v>
      </c>
      <c r="C525" s="254" t="s">
        <v>79</v>
      </c>
      <c r="D525" s="255" t="s">
        <v>1020</v>
      </c>
      <c r="E525" s="253"/>
      <c r="F525" s="254" t="s">
        <v>1021</v>
      </c>
      <c r="G525" s="253" t="s">
        <v>225</v>
      </c>
    </row>
    <row r="526" spans="1:7" x14ac:dyDescent="0.3">
      <c r="A526" s="253">
        <f t="shared" si="8"/>
        <v>0</v>
      </c>
      <c r="B526" s="253" t="s">
        <v>4</v>
      </c>
      <c r="C526" s="254" t="s">
        <v>80</v>
      </c>
      <c r="D526" s="255" t="s">
        <v>1022</v>
      </c>
      <c r="E526" s="253"/>
      <c r="F526" s="254" t="s">
        <v>1023</v>
      </c>
      <c r="G526" s="253" t="s">
        <v>225</v>
      </c>
    </row>
    <row r="527" spans="1:7" x14ac:dyDescent="0.3">
      <c r="A527" s="253">
        <f t="shared" si="8"/>
        <v>0</v>
      </c>
      <c r="B527" s="253" t="s">
        <v>4</v>
      </c>
      <c r="C527" s="254" t="s">
        <v>80</v>
      </c>
      <c r="D527" s="255" t="s">
        <v>1024</v>
      </c>
      <c r="E527" s="253"/>
      <c r="F527" s="254" t="s">
        <v>1025</v>
      </c>
      <c r="G527" s="253" t="s">
        <v>225</v>
      </c>
    </row>
    <row r="528" spans="1:7" x14ac:dyDescent="0.3">
      <c r="A528" s="253">
        <f t="shared" si="8"/>
        <v>0</v>
      </c>
      <c r="B528" s="253" t="s">
        <v>4</v>
      </c>
      <c r="C528" s="254" t="s">
        <v>80</v>
      </c>
      <c r="D528" s="255" t="s">
        <v>1026</v>
      </c>
      <c r="E528" s="253"/>
      <c r="F528" s="254" t="s">
        <v>998</v>
      </c>
      <c r="G528" s="253" t="s">
        <v>225</v>
      </c>
    </row>
    <row r="529" spans="1:7" x14ac:dyDescent="0.3">
      <c r="A529" s="253">
        <f t="shared" si="8"/>
        <v>0</v>
      </c>
      <c r="B529" s="253" t="s">
        <v>4</v>
      </c>
      <c r="C529" s="254" t="s">
        <v>80</v>
      </c>
      <c r="D529" s="255" t="s">
        <v>1027</v>
      </c>
      <c r="E529" s="253"/>
      <c r="F529" s="254" t="s">
        <v>1028</v>
      </c>
      <c r="G529" s="253" t="s">
        <v>225</v>
      </c>
    </row>
    <row r="530" spans="1:7" x14ac:dyDescent="0.3">
      <c r="A530" s="253">
        <f t="shared" si="8"/>
        <v>0</v>
      </c>
      <c r="B530" s="253" t="s">
        <v>4</v>
      </c>
      <c r="C530" s="254" t="s">
        <v>80</v>
      </c>
      <c r="D530" s="255" t="s">
        <v>1029</v>
      </c>
      <c r="E530" s="253"/>
      <c r="F530" s="254" t="s">
        <v>1030</v>
      </c>
      <c r="G530" s="253" t="s">
        <v>225</v>
      </c>
    </row>
    <row r="531" spans="1:7" x14ac:dyDescent="0.3">
      <c r="A531" s="253">
        <f t="shared" si="8"/>
        <v>0</v>
      </c>
      <c r="B531" s="253" t="s">
        <v>4</v>
      </c>
      <c r="C531" s="254" t="s">
        <v>80</v>
      </c>
      <c r="D531" s="255" t="s">
        <v>1031</v>
      </c>
      <c r="E531" s="253"/>
      <c r="F531" s="254" t="s">
        <v>1030</v>
      </c>
      <c r="G531" s="253" t="s">
        <v>225</v>
      </c>
    </row>
    <row r="532" spans="1:7" x14ac:dyDescent="0.3">
      <c r="A532" s="253">
        <f t="shared" si="8"/>
        <v>0</v>
      </c>
      <c r="B532" s="253" t="s">
        <v>4</v>
      </c>
      <c r="C532" s="254" t="s">
        <v>80</v>
      </c>
      <c r="D532" s="255" t="s">
        <v>1032</v>
      </c>
      <c r="E532" s="253"/>
      <c r="F532" s="254" t="s">
        <v>1011</v>
      </c>
      <c r="G532" s="253" t="s">
        <v>225</v>
      </c>
    </row>
    <row r="533" spans="1:7" x14ac:dyDescent="0.3">
      <c r="A533" s="253">
        <f t="shared" si="8"/>
        <v>0</v>
      </c>
      <c r="B533" s="253" t="s">
        <v>4</v>
      </c>
      <c r="C533" s="254" t="s">
        <v>80</v>
      </c>
      <c r="D533" s="255" t="s">
        <v>1033</v>
      </c>
      <c r="E533" s="253"/>
      <c r="F533" s="254" t="s">
        <v>1011</v>
      </c>
      <c r="G533" s="253" t="s">
        <v>225</v>
      </c>
    </row>
    <row r="534" spans="1:7" x14ac:dyDescent="0.3">
      <c r="A534" s="253">
        <f t="shared" si="8"/>
        <v>0</v>
      </c>
      <c r="B534" s="253" t="s">
        <v>4</v>
      </c>
      <c r="C534" s="254" t="s">
        <v>80</v>
      </c>
      <c r="D534" s="255" t="s">
        <v>1034</v>
      </c>
      <c r="E534" s="253"/>
      <c r="F534" s="254" t="s">
        <v>1016</v>
      </c>
      <c r="G534" s="253" t="s">
        <v>225</v>
      </c>
    </row>
    <row r="535" spans="1:7" x14ac:dyDescent="0.3">
      <c r="A535" s="253">
        <f t="shared" si="8"/>
        <v>0</v>
      </c>
      <c r="B535" s="253" t="s">
        <v>4</v>
      </c>
      <c r="C535" s="254" t="s">
        <v>80</v>
      </c>
      <c r="D535" s="255" t="s">
        <v>1035</v>
      </c>
      <c r="E535" s="253"/>
      <c r="F535" s="254" t="s">
        <v>1016</v>
      </c>
      <c r="G535" s="253" t="s">
        <v>225</v>
      </c>
    </row>
    <row r="536" spans="1:7" x14ac:dyDescent="0.3">
      <c r="A536" s="253">
        <f t="shared" si="8"/>
        <v>0</v>
      </c>
      <c r="B536" s="253" t="s">
        <v>4</v>
      </c>
      <c r="C536" s="254" t="s">
        <v>80</v>
      </c>
      <c r="D536" s="255" t="s">
        <v>1036</v>
      </c>
      <c r="E536" s="253"/>
      <c r="F536" s="254" t="s">
        <v>1011</v>
      </c>
      <c r="G536" s="253" t="s">
        <v>225</v>
      </c>
    </row>
    <row r="537" spans="1:7" x14ac:dyDescent="0.3">
      <c r="A537" s="253">
        <f t="shared" si="8"/>
        <v>0</v>
      </c>
      <c r="B537" s="253" t="s">
        <v>4</v>
      </c>
      <c r="C537" s="254" t="s">
        <v>80</v>
      </c>
      <c r="D537" s="255" t="s">
        <v>1037</v>
      </c>
      <c r="E537" s="253"/>
      <c r="F537" s="254" t="s">
        <v>1016</v>
      </c>
      <c r="G537" s="253" t="s">
        <v>225</v>
      </c>
    </row>
    <row r="538" spans="1:7" x14ac:dyDescent="0.3">
      <c r="A538" s="253">
        <f t="shared" si="8"/>
        <v>0</v>
      </c>
      <c r="B538" s="253" t="s">
        <v>4</v>
      </c>
      <c r="C538" s="254" t="s">
        <v>80</v>
      </c>
      <c r="D538" s="255" t="s">
        <v>1038</v>
      </c>
      <c r="E538" s="253"/>
      <c r="F538" s="254" t="s">
        <v>1039</v>
      </c>
      <c r="G538" s="253" t="s">
        <v>225</v>
      </c>
    </row>
    <row r="539" spans="1:7" x14ac:dyDescent="0.3">
      <c r="A539" s="253">
        <f t="shared" si="8"/>
        <v>0</v>
      </c>
      <c r="B539" s="253" t="s">
        <v>4</v>
      </c>
      <c r="C539" s="254" t="s">
        <v>80</v>
      </c>
      <c r="D539" s="255" t="s">
        <v>1040</v>
      </c>
      <c r="E539" s="253"/>
      <c r="F539" s="254" t="s">
        <v>1041</v>
      </c>
      <c r="G539" s="253" t="s">
        <v>225</v>
      </c>
    </row>
    <row r="540" spans="1:7" x14ac:dyDescent="0.3">
      <c r="A540" s="253">
        <f t="shared" si="8"/>
        <v>0</v>
      </c>
      <c r="B540" s="253" t="s">
        <v>4</v>
      </c>
      <c r="C540" s="254" t="s">
        <v>81</v>
      </c>
      <c r="D540" s="255" t="s">
        <v>1042</v>
      </c>
      <c r="E540" s="253"/>
      <c r="F540" s="254" t="s">
        <v>1011</v>
      </c>
      <c r="G540" s="253" t="s">
        <v>225</v>
      </c>
    </row>
    <row r="541" spans="1:7" x14ac:dyDescent="0.3">
      <c r="A541" s="253">
        <f t="shared" si="8"/>
        <v>0</v>
      </c>
      <c r="B541" s="253" t="s">
        <v>4</v>
      </c>
      <c r="C541" s="254" t="s">
        <v>81</v>
      </c>
      <c r="D541" s="255" t="s">
        <v>1043</v>
      </c>
      <c r="E541" s="253"/>
      <c r="F541" s="254" t="s">
        <v>1011</v>
      </c>
      <c r="G541" s="253" t="s">
        <v>225</v>
      </c>
    </row>
    <row r="542" spans="1:7" x14ac:dyDescent="0.3">
      <c r="A542" s="253">
        <f t="shared" si="8"/>
        <v>0</v>
      </c>
      <c r="B542" s="253" t="s">
        <v>4</v>
      </c>
      <c r="C542" s="254" t="s">
        <v>82</v>
      </c>
      <c r="D542" s="255" t="s">
        <v>1044</v>
      </c>
      <c r="E542" s="253"/>
      <c r="F542" s="254" t="s">
        <v>1045</v>
      </c>
      <c r="G542" s="253" t="s">
        <v>225</v>
      </c>
    </row>
    <row r="543" spans="1:7" x14ac:dyDescent="0.3">
      <c r="A543" s="253">
        <f t="shared" si="8"/>
        <v>0</v>
      </c>
      <c r="B543" s="253" t="s">
        <v>4</v>
      </c>
      <c r="C543" s="254" t="s">
        <v>82</v>
      </c>
      <c r="D543" s="255" t="s">
        <v>1046</v>
      </c>
      <c r="E543" s="253"/>
      <c r="F543" s="254" t="s">
        <v>1047</v>
      </c>
      <c r="G543" s="253" t="s">
        <v>225</v>
      </c>
    </row>
    <row r="544" spans="1:7" x14ac:dyDescent="0.3">
      <c r="A544" s="253">
        <f t="shared" si="8"/>
        <v>0</v>
      </c>
      <c r="B544" s="253" t="s">
        <v>4</v>
      </c>
      <c r="C544" s="254" t="s">
        <v>82</v>
      </c>
      <c r="D544" s="255" t="s">
        <v>1048</v>
      </c>
      <c r="E544" s="253"/>
      <c r="F544" s="254" t="s">
        <v>1049</v>
      </c>
      <c r="G544" s="253" t="s">
        <v>225</v>
      </c>
    </row>
    <row r="545" spans="1:7" x14ac:dyDescent="0.3">
      <c r="A545" s="253">
        <f t="shared" si="8"/>
        <v>0</v>
      </c>
      <c r="B545" s="253" t="s">
        <v>4</v>
      </c>
      <c r="C545" s="254" t="s">
        <v>82</v>
      </c>
      <c r="D545" s="255" t="s">
        <v>1050</v>
      </c>
      <c r="E545" s="253"/>
      <c r="F545" s="254" t="s">
        <v>1049</v>
      </c>
      <c r="G545" s="253" t="s">
        <v>225</v>
      </c>
    </row>
    <row r="546" spans="1:7" x14ac:dyDescent="0.3">
      <c r="A546" s="253">
        <f t="shared" si="8"/>
        <v>0</v>
      </c>
      <c r="B546" s="253" t="s">
        <v>4</v>
      </c>
      <c r="C546" s="254" t="s">
        <v>82</v>
      </c>
      <c r="D546" s="255" t="s">
        <v>1051</v>
      </c>
      <c r="E546" s="253"/>
      <c r="F546" s="254" t="s">
        <v>1049</v>
      </c>
      <c r="G546" s="253" t="s">
        <v>225</v>
      </c>
    </row>
    <row r="547" spans="1:7" x14ac:dyDescent="0.3">
      <c r="A547" s="253">
        <f t="shared" si="8"/>
        <v>0</v>
      </c>
      <c r="B547" s="253" t="s">
        <v>4</v>
      </c>
      <c r="C547" s="254" t="s">
        <v>82</v>
      </c>
      <c r="D547" s="255" t="s">
        <v>1052</v>
      </c>
      <c r="E547" s="253"/>
      <c r="F547" s="254" t="s">
        <v>1053</v>
      </c>
      <c r="G547" s="253" t="s">
        <v>225</v>
      </c>
    </row>
    <row r="548" spans="1:7" x14ac:dyDescent="0.3">
      <c r="A548" s="253">
        <f t="shared" si="8"/>
        <v>0</v>
      </c>
      <c r="B548" s="253" t="s">
        <v>4</v>
      </c>
      <c r="C548" s="254" t="s">
        <v>82</v>
      </c>
      <c r="D548" s="255" t="s">
        <v>1054</v>
      </c>
      <c r="E548" s="253"/>
      <c r="F548" s="254" t="s">
        <v>1055</v>
      </c>
      <c r="G548" s="253" t="s">
        <v>225</v>
      </c>
    </row>
    <row r="549" spans="1:7" x14ac:dyDescent="0.3">
      <c r="A549" s="253">
        <f t="shared" si="8"/>
        <v>0</v>
      </c>
      <c r="B549" s="253" t="s">
        <v>4</v>
      </c>
      <c r="C549" s="254" t="s">
        <v>82</v>
      </c>
      <c r="D549" s="255" t="s">
        <v>1056</v>
      </c>
      <c r="E549" s="253"/>
      <c r="F549" s="254" t="s">
        <v>1055</v>
      </c>
      <c r="G549" s="253" t="s">
        <v>225</v>
      </c>
    </row>
    <row r="550" spans="1:7" x14ac:dyDescent="0.3">
      <c r="A550" s="253">
        <f t="shared" si="8"/>
        <v>0</v>
      </c>
      <c r="B550" s="253" t="s">
        <v>4</v>
      </c>
      <c r="C550" s="254" t="s">
        <v>82</v>
      </c>
      <c r="D550" s="255" t="s">
        <v>1057</v>
      </c>
      <c r="E550" s="253"/>
      <c r="F550" s="254" t="s">
        <v>1053</v>
      </c>
      <c r="G550" s="253" t="s">
        <v>225</v>
      </c>
    </row>
    <row r="551" spans="1:7" x14ac:dyDescent="0.3">
      <c r="A551" s="253">
        <f t="shared" si="8"/>
        <v>0</v>
      </c>
      <c r="B551" s="253" t="s">
        <v>4</v>
      </c>
      <c r="C551" s="254" t="s">
        <v>82</v>
      </c>
      <c r="D551" s="255" t="s">
        <v>1058</v>
      </c>
      <c r="E551" s="253"/>
      <c r="F551" s="254" t="s">
        <v>1053</v>
      </c>
      <c r="G551" s="253" t="s">
        <v>225</v>
      </c>
    </row>
    <row r="552" spans="1:7" x14ac:dyDescent="0.3">
      <c r="A552" s="253">
        <f t="shared" si="8"/>
        <v>0</v>
      </c>
      <c r="B552" s="253" t="s">
        <v>4</v>
      </c>
      <c r="C552" s="254" t="s">
        <v>82</v>
      </c>
      <c r="D552" s="255" t="s">
        <v>1059</v>
      </c>
      <c r="E552" s="253"/>
      <c r="F552" s="254" t="s">
        <v>735</v>
      </c>
      <c r="G552" s="253" t="s">
        <v>225</v>
      </c>
    </row>
    <row r="553" spans="1:7" x14ac:dyDescent="0.3">
      <c r="A553" s="253">
        <f t="shared" si="8"/>
        <v>0</v>
      </c>
      <c r="B553" s="253" t="s">
        <v>4</v>
      </c>
      <c r="C553" s="254" t="s">
        <v>82</v>
      </c>
      <c r="D553" s="255" t="s">
        <v>1060</v>
      </c>
      <c r="E553" s="253"/>
      <c r="F553" s="254" t="s">
        <v>735</v>
      </c>
      <c r="G553" s="253" t="s">
        <v>225</v>
      </c>
    </row>
    <row r="554" spans="1:7" x14ac:dyDescent="0.3">
      <c r="A554" s="253">
        <f t="shared" si="8"/>
        <v>0</v>
      </c>
      <c r="B554" s="253" t="s">
        <v>4</v>
      </c>
      <c r="C554" s="254" t="s">
        <v>82</v>
      </c>
      <c r="D554" s="255" t="s">
        <v>1061</v>
      </c>
      <c r="E554" s="253"/>
      <c r="F554" s="254" t="s">
        <v>1062</v>
      </c>
      <c r="G554" s="253" t="s">
        <v>225</v>
      </c>
    </row>
    <row r="555" spans="1:7" x14ac:dyDescent="0.3">
      <c r="A555" s="253">
        <f t="shared" si="8"/>
        <v>0</v>
      </c>
      <c r="B555" s="253" t="s">
        <v>4</v>
      </c>
      <c r="C555" s="254" t="s">
        <v>82</v>
      </c>
      <c r="D555" s="255" t="s">
        <v>1063</v>
      </c>
      <c r="E555" s="253"/>
      <c r="F555" s="254" t="s">
        <v>1049</v>
      </c>
      <c r="G555" s="253" t="s">
        <v>225</v>
      </c>
    </row>
    <row r="556" spans="1:7" x14ac:dyDescent="0.3">
      <c r="A556" s="253">
        <f t="shared" si="8"/>
        <v>0</v>
      </c>
      <c r="B556" s="253" t="s">
        <v>4</v>
      </c>
      <c r="C556" s="254" t="s">
        <v>82</v>
      </c>
      <c r="D556" s="255" t="s">
        <v>1064</v>
      </c>
      <c r="E556" s="253"/>
      <c r="F556" s="254" t="s">
        <v>1065</v>
      </c>
      <c r="G556" s="253" t="s">
        <v>224</v>
      </c>
    </row>
    <row r="557" spans="1:7" x14ac:dyDescent="0.3">
      <c r="A557" s="253">
        <f t="shared" si="8"/>
        <v>0</v>
      </c>
      <c r="B557" s="253" t="s">
        <v>4</v>
      </c>
      <c r="C557" s="254" t="s">
        <v>82</v>
      </c>
      <c r="D557" s="255" t="s">
        <v>1066</v>
      </c>
      <c r="E557" s="253"/>
      <c r="F557" s="254" t="s">
        <v>1049</v>
      </c>
      <c r="G557" s="253" t="s">
        <v>225</v>
      </c>
    </row>
    <row r="558" spans="1:7" x14ac:dyDescent="0.3">
      <c r="A558" s="253">
        <f t="shared" si="8"/>
        <v>0</v>
      </c>
      <c r="B558" s="253" t="s">
        <v>4</v>
      </c>
      <c r="C558" s="254" t="s">
        <v>82</v>
      </c>
      <c r="D558" s="255" t="s">
        <v>1067</v>
      </c>
      <c r="E558" s="253"/>
      <c r="F558" s="254" t="s">
        <v>1068</v>
      </c>
      <c r="G558" s="253" t="s">
        <v>224</v>
      </c>
    </row>
    <row r="559" spans="1:7" x14ac:dyDescent="0.3">
      <c r="A559" s="253">
        <f t="shared" si="8"/>
        <v>0</v>
      </c>
      <c r="B559" s="253" t="s">
        <v>4</v>
      </c>
      <c r="C559" s="254" t="s">
        <v>82</v>
      </c>
      <c r="D559" s="255" t="s">
        <v>1069</v>
      </c>
      <c r="E559" s="253"/>
      <c r="F559" s="254" t="s">
        <v>735</v>
      </c>
      <c r="G559" s="253" t="s">
        <v>225</v>
      </c>
    </row>
    <row r="560" spans="1:7" x14ac:dyDescent="0.3">
      <c r="A560" s="253">
        <f t="shared" si="8"/>
        <v>0</v>
      </c>
      <c r="B560" s="253" t="s">
        <v>4</v>
      </c>
      <c r="C560" s="254" t="s">
        <v>82</v>
      </c>
      <c r="D560" s="255" t="s">
        <v>1070</v>
      </c>
      <c r="E560" s="253"/>
      <c r="F560" s="254" t="s">
        <v>735</v>
      </c>
      <c r="G560" s="253" t="s">
        <v>225</v>
      </c>
    </row>
    <row r="561" spans="1:7" x14ac:dyDescent="0.3">
      <c r="A561" s="253">
        <f t="shared" si="8"/>
        <v>0</v>
      </c>
      <c r="B561" s="253" t="s">
        <v>4</v>
      </c>
      <c r="C561" s="254" t="s">
        <v>82</v>
      </c>
      <c r="D561" s="255" t="s">
        <v>1071</v>
      </c>
      <c r="E561" s="253"/>
      <c r="F561" s="254" t="s">
        <v>735</v>
      </c>
      <c r="G561" s="253" t="s">
        <v>225</v>
      </c>
    </row>
    <row r="562" spans="1:7" x14ac:dyDescent="0.3">
      <c r="A562" s="253">
        <f t="shared" si="8"/>
        <v>0</v>
      </c>
      <c r="B562" s="253" t="s">
        <v>4</v>
      </c>
      <c r="C562" s="254" t="s">
        <v>82</v>
      </c>
      <c r="D562" s="255" t="s">
        <v>1072</v>
      </c>
      <c r="E562" s="253"/>
      <c r="F562" s="254" t="s">
        <v>735</v>
      </c>
      <c r="G562" s="253" t="s">
        <v>225</v>
      </c>
    </row>
    <row r="563" spans="1:7" x14ac:dyDescent="0.3">
      <c r="A563" s="253">
        <f t="shared" si="8"/>
        <v>0</v>
      </c>
      <c r="B563" s="253" t="s">
        <v>4</v>
      </c>
      <c r="C563" s="254" t="s">
        <v>82</v>
      </c>
      <c r="D563" s="255" t="s">
        <v>1073</v>
      </c>
      <c r="E563" s="253"/>
      <c r="F563" s="254" t="s">
        <v>735</v>
      </c>
      <c r="G563" s="253" t="s">
        <v>225</v>
      </c>
    </row>
    <row r="564" spans="1:7" x14ac:dyDescent="0.3">
      <c r="A564" s="253">
        <f t="shared" si="8"/>
        <v>0</v>
      </c>
      <c r="B564" s="253" t="s">
        <v>4</v>
      </c>
      <c r="C564" s="254" t="s">
        <v>82</v>
      </c>
      <c r="D564" s="255" t="s">
        <v>1074</v>
      </c>
      <c r="E564" s="253"/>
      <c r="F564" s="254" t="s">
        <v>735</v>
      </c>
      <c r="G564" s="253" t="s">
        <v>225</v>
      </c>
    </row>
    <row r="565" spans="1:7" x14ac:dyDescent="0.3">
      <c r="A565" s="253">
        <f t="shared" si="8"/>
        <v>0</v>
      </c>
      <c r="B565" s="253" t="s">
        <v>4</v>
      </c>
      <c r="C565" s="254" t="s">
        <v>82</v>
      </c>
      <c r="D565" s="255" t="s">
        <v>1075</v>
      </c>
      <c r="E565" s="253"/>
      <c r="F565" s="254" t="s">
        <v>735</v>
      </c>
      <c r="G565" s="253" t="s">
        <v>225</v>
      </c>
    </row>
    <row r="566" spans="1:7" x14ac:dyDescent="0.3">
      <c r="A566" s="253">
        <f t="shared" si="8"/>
        <v>0</v>
      </c>
      <c r="B566" s="253" t="s">
        <v>4</v>
      </c>
      <c r="C566" s="254" t="s">
        <v>82</v>
      </c>
      <c r="D566" s="255" t="s">
        <v>1076</v>
      </c>
      <c r="E566" s="253"/>
      <c r="F566" s="254" t="s">
        <v>735</v>
      </c>
      <c r="G566" s="253" t="s">
        <v>225</v>
      </c>
    </row>
    <row r="567" spans="1:7" x14ac:dyDescent="0.3">
      <c r="A567" s="253">
        <f t="shared" si="8"/>
        <v>0</v>
      </c>
      <c r="B567" s="253" t="s">
        <v>4</v>
      </c>
      <c r="C567" s="254" t="s">
        <v>82</v>
      </c>
      <c r="D567" s="255" t="s">
        <v>1077</v>
      </c>
      <c r="E567" s="253"/>
      <c r="F567" s="254" t="s">
        <v>735</v>
      </c>
      <c r="G567" s="253" t="s">
        <v>225</v>
      </c>
    </row>
    <row r="568" spans="1:7" x14ac:dyDescent="0.3">
      <c r="A568" s="253">
        <f t="shared" si="8"/>
        <v>0</v>
      </c>
      <c r="B568" s="253" t="s">
        <v>4</v>
      </c>
      <c r="C568" s="254" t="s">
        <v>82</v>
      </c>
      <c r="D568" s="255" t="s">
        <v>1078</v>
      </c>
      <c r="E568" s="253"/>
      <c r="F568" s="254" t="s">
        <v>735</v>
      </c>
      <c r="G568" s="253" t="s">
        <v>225</v>
      </c>
    </row>
    <row r="569" spans="1:7" x14ac:dyDescent="0.3">
      <c r="A569" s="253">
        <f t="shared" si="8"/>
        <v>0</v>
      </c>
      <c r="B569" s="253" t="s">
        <v>4</v>
      </c>
      <c r="C569" s="254" t="s">
        <v>82</v>
      </c>
      <c r="D569" s="255" t="s">
        <v>1079</v>
      </c>
      <c r="E569" s="253"/>
      <c r="F569" s="254" t="s">
        <v>735</v>
      </c>
      <c r="G569" s="253" t="s">
        <v>225</v>
      </c>
    </row>
    <row r="570" spans="1:7" x14ac:dyDescent="0.3">
      <c r="A570" s="253">
        <f t="shared" si="8"/>
        <v>0</v>
      </c>
      <c r="B570" s="253" t="s">
        <v>4</v>
      </c>
      <c r="C570" s="254" t="s">
        <v>82</v>
      </c>
      <c r="D570" s="255" t="s">
        <v>1080</v>
      </c>
      <c r="E570" s="253"/>
      <c r="F570" s="254" t="s">
        <v>735</v>
      </c>
      <c r="G570" s="253" t="s">
        <v>225</v>
      </c>
    </row>
    <row r="571" spans="1:7" x14ac:dyDescent="0.3">
      <c r="A571" s="253">
        <f t="shared" si="8"/>
        <v>0</v>
      </c>
      <c r="B571" s="253" t="s">
        <v>4</v>
      </c>
      <c r="C571" s="254" t="s">
        <v>82</v>
      </c>
      <c r="D571" s="255" t="s">
        <v>1081</v>
      </c>
      <c r="E571" s="253"/>
      <c r="F571" s="254" t="s">
        <v>735</v>
      </c>
      <c r="G571" s="253" t="s">
        <v>225</v>
      </c>
    </row>
    <row r="572" spans="1:7" x14ac:dyDescent="0.3">
      <c r="A572" s="253">
        <f t="shared" si="8"/>
        <v>0</v>
      </c>
      <c r="B572" s="253" t="s">
        <v>4</v>
      </c>
      <c r="C572" s="254" t="s">
        <v>82</v>
      </c>
      <c r="D572" s="255" t="s">
        <v>1082</v>
      </c>
      <c r="E572" s="253"/>
      <c r="F572" s="254" t="s">
        <v>735</v>
      </c>
      <c r="G572" s="253" t="s">
        <v>225</v>
      </c>
    </row>
    <row r="573" spans="1:7" x14ac:dyDescent="0.3">
      <c r="A573" s="253">
        <f t="shared" si="8"/>
        <v>0</v>
      </c>
      <c r="B573" s="253" t="s">
        <v>4</v>
      </c>
      <c r="C573" s="254" t="s">
        <v>82</v>
      </c>
      <c r="D573" s="255" t="s">
        <v>1083</v>
      </c>
      <c r="E573" s="253"/>
      <c r="F573" s="254" t="s">
        <v>735</v>
      </c>
      <c r="G573" s="253" t="s">
        <v>225</v>
      </c>
    </row>
    <row r="574" spans="1:7" x14ac:dyDescent="0.3">
      <c r="A574" s="253">
        <f t="shared" si="8"/>
        <v>0</v>
      </c>
      <c r="B574" s="253" t="s">
        <v>4</v>
      </c>
      <c r="C574" s="254" t="s">
        <v>82</v>
      </c>
      <c r="D574" s="255" t="s">
        <v>1084</v>
      </c>
      <c r="E574" s="253"/>
      <c r="F574" s="254" t="s">
        <v>735</v>
      </c>
      <c r="G574" s="253" t="s">
        <v>225</v>
      </c>
    </row>
    <row r="575" spans="1:7" x14ac:dyDescent="0.3">
      <c r="A575" s="253">
        <f t="shared" si="8"/>
        <v>0</v>
      </c>
      <c r="B575" s="253" t="s">
        <v>4</v>
      </c>
      <c r="C575" s="254" t="s">
        <v>82</v>
      </c>
      <c r="D575" s="255" t="s">
        <v>1085</v>
      </c>
      <c r="E575" s="253"/>
      <c r="F575" s="254" t="s">
        <v>1049</v>
      </c>
      <c r="G575" s="253" t="s">
        <v>225</v>
      </c>
    </row>
    <row r="576" spans="1:7" x14ac:dyDescent="0.3">
      <c r="A576" s="253">
        <f t="shared" si="8"/>
        <v>0</v>
      </c>
      <c r="B576" s="253" t="s">
        <v>4</v>
      </c>
      <c r="C576" s="254" t="s">
        <v>82</v>
      </c>
      <c r="D576" s="255" t="s">
        <v>1086</v>
      </c>
      <c r="E576" s="253"/>
      <c r="F576" s="254" t="s">
        <v>1087</v>
      </c>
      <c r="G576" s="253" t="s">
        <v>225</v>
      </c>
    </row>
    <row r="577" spans="1:7" x14ac:dyDescent="0.3">
      <c r="A577" s="253">
        <f t="shared" si="8"/>
        <v>0</v>
      </c>
      <c r="B577" s="253" t="s">
        <v>4</v>
      </c>
      <c r="C577" s="254" t="s">
        <v>82</v>
      </c>
      <c r="D577" s="255" t="s">
        <v>1088</v>
      </c>
      <c r="E577" s="253"/>
      <c r="F577" s="254" t="s">
        <v>1089</v>
      </c>
      <c r="G577" s="253" t="s">
        <v>225</v>
      </c>
    </row>
    <row r="578" spans="1:7" x14ac:dyDescent="0.3">
      <c r="A578" s="253">
        <f t="shared" ref="A578:A641" si="9">IF(J578="SI",IF(C578&lt;&gt;C577,1,A577+1),IF(C578&lt;&gt;C577,0,A577))</f>
        <v>0</v>
      </c>
      <c r="B578" s="253" t="s">
        <v>4</v>
      </c>
      <c r="C578" s="254" t="s">
        <v>82</v>
      </c>
      <c r="D578" s="255" t="s">
        <v>1090</v>
      </c>
      <c r="E578" s="253"/>
      <c r="F578" s="254" t="s">
        <v>1091</v>
      </c>
      <c r="G578" s="253" t="s">
        <v>224</v>
      </c>
    </row>
    <row r="579" spans="1:7" x14ac:dyDescent="0.3">
      <c r="A579" s="253">
        <f t="shared" si="9"/>
        <v>0</v>
      </c>
      <c r="B579" s="253" t="s">
        <v>4</v>
      </c>
      <c r="C579" s="254" t="s">
        <v>82</v>
      </c>
      <c r="D579" s="255" t="s">
        <v>1092</v>
      </c>
      <c r="E579" s="253"/>
      <c r="F579" s="254" t="s">
        <v>735</v>
      </c>
      <c r="G579" s="253" t="s">
        <v>225</v>
      </c>
    </row>
    <row r="580" spans="1:7" x14ac:dyDescent="0.3">
      <c r="A580" s="253">
        <f t="shared" si="9"/>
        <v>0</v>
      </c>
      <c r="B580" s="253" t="s">
        <v>4</v>
      </c>
      <c r="C580" s="254" t="s">
        <v>82</v>
      </c>
      <c r="D580" s="255" t="s">
        <v>1093</v>
      </c>
      <c r="E580" s="253"/>
      <c r="F580" s="254" t="s">
        <v>735</v>
      </c>
      <c r="G580" s="253" t="s">
        <v>225</v>
      </c>
    </row>
    <row r="581" spans="1:7" x14ac:dyDescent="0.3">
      <c r="A581" s="253">
        <f t="shared" si="9"/>
        <v>0</v>
      </c>
      <c r="B581" s="253" t="s">
        <v>4</v>
      </c>
      <c r="C581" s="254" t="s">
        <v>82</v>
      </c>
      <c r="D581" s="255" t="s">
        <v>1094</v>
      </c>
      <c r="E581" s="253"/>
      <c r="F581" s="254" t="s">
        <v>735</v>
      </c>
      <c r="G581" s="253" t="s">
        <v>225</v>
      </c>
    </row>
    <row r="582" spans="1:7" x14ac:dyDescent="0.3">
      <c r="A582" s="253">
        <f t="shared" si="9"/>
        <v>0</v>
      </c>
      <c r="B582" s="253" t="s">
        <v>4</v>
      </c>
      <c r="C582" s="254" t="s">
        <v>82</v>
      </c>
      <c r="D582" s="255" t="s">
        <v>1095</v>
      </c>
      <c r="E582" s="253"/>
      <c r="F582" s="254" t="s">
        <v>735</v>
      </c>
      <c r="G582" s="253" t="s">
        <v>225</v>
      </c>
    </row>
    <row r="583" spans="1:7" x14ac:dyDescent="0.3">
      <c r="A583" s="253">
        <f t="shared" si="9"/>
        <v>0</v>
      </c>
      <c r="B583" s="253" t="s">
        <v>4</v>
      </c>
      <c r="C583" s="254" t="s">
        <v>82</v>
      </c>
      <c r="D583" s="255" t="s">
        <v>1096</v>
      </c>
      <c r="E583" s="253"/>
      <c r="F583" s="254" t="s">
        <v>1097</v>
      </c>
      <c r="G583" s="253" t="s">
        <v>225</v>
      </c>
    </row>
    <row r="584" spans="1:7" x14ac:dyDescent="0.3">
      <c r="A584" s="253">
        <f t="shared" si="9"/>
        <v>0</v>
      </c>
      <c r="B584" s="253" t="s">
        <v>4</v>
      </c>
      <c r="C584" s="254" t="s">
        <v>82</v>
      </c>
      <c r="D584" s="255" t="s">
        <v>1098</v>
      </c>
      <c r="E584" s="253"/>
      <c r="F584" s="254" t="s">
        <v>1099</v>
      </c>
      <c r="G584" s="253" t="s">
        <v>225</v>
      </c>
    </row>
    <row r="585" spans="1:7" x14ac:dyDescent="0.3">
      <c r="A585" s="253">
        <f t="shared" si="9"/>
        <v>0</v>
      </c>
      <c r="B585" s="253" t="s">
        <v>4</v>
      </c>
      <c r="C585" s="254" t="s">
        <v>82</v>
      </c>
      <c r="D585" s="255" t="s">
        <v>1100</v>
      </c>
      <c r="E585" s="253"/>
      <c r="F585" s="254" t="s">
        <v>1099</v>
      </c>
      <c r="G585" s="253" t="s">
        <v>225</v>
      </c>
    </row>
    <row r="586" spans="1:7" x14ac:dyDescent="0.3">
      <c r="A586" s="253">
        <f t="shared" si="9"/>
        <v>0</v>
      </c>
      <c r="B586" s="253" t="s">
        <v>4</v>
      </c>
      <c r="C586" s="254" t="s">
        <v>82</v>
      </c>
      <c r="D586" s="255" t="s">
        <v>1101</v>
      </c>
      <c r="E586" s="253"/>
      <c r="F586" s="254" t="s">
        <v>1097</v>
      </c>
      <c r="G586" s="253" t="s">
        <v>225</v>
      </c>
    </row>
    <row r="587" spans="1:7" x14ac:dyDescent="0.3">
      <c r="A587" s="253">
        <f t="shared" si="9"/>
        <v>0</v>
      </c>
      <c r="B587" s="253" t="s">
        <v>4</v>
      </c>
      <c r="C587" s="254" t="s">
        <v>82</v>
      </c>
      <c r="D587" s="255" t="s">
        <v>1102</v>
      </c>
      <c r="E587" s="253"/>
      <c r="F587" s="254" t="s">
        <v>1087</v>
      </c>
      <c r="G587" s="253" t="s">
        <v>225</v>
      </c>
    </row>
    <row r="588" spans="1:7" x14ac:dyDescent="0.3">
      <c r="A588" s="253">
        <f t="shared" si="9"/>
        <v>0</v>
      </c>
      <c r="B588" s="253" t="s">
        <v>4</v>
      </c>
      <c r="C588" s="254" t="s">
        <v>82</v>
      </c>
      <c r="D588" s="255" t="s">
        <v>1103</v>
      </c>
      <c r="E588" s="253"/>
      <c r="F588" s="254" t="s">
        <v>1104</v>
      </c>
      <c r="G588" s="253" t="s">
        <v>224</v>
      </c>
    </row>
    <row r="589" spans="1:7" x14ac:dyDescent="0.3">
      <c r="A589" s="253">
        <f t="shared" si="9"/>
        <v>0</v>
      </c>
      <c r="B589" s="253" t="s">
        <v>4</v>
      </c>
      <c r="C589" s="254" t="s">
        <v>82</v>
      </c>
      <c r="D589" s="255" t="s">
        <v>1105</v>
      </c>
      <c r="E589" s="253"/>
      <c r="F589" s="254" t="s">
        <v>1106</v>
      </c>
      <c r="G589" s="253" t="s">
        <v>224</v>
      </c>
    </row>
    <row r="590" spans="1:7" x14ac:dyDescent="0.3">
      <c r="A590" s="253">
        <f t="shared" si="9"/>
        <v>0</v>
      </c>
      <c r="B590" s="253" t="s">
        <v>4</v>
      </c>
      <c r="C590" s="254" t="s">
        <v>82</v>
      </c>
      <c r="D590" s="255" t="s">
        <v>1107</v>
      </c>
      <c r="E590" s="253"/>
      <c r="F590" s="254" t="s">
        <v>1108</v>
      </c>
      <c r="G590" s="253" t="s">
        <v>225</v>
      </c>
    </row>
    <row r="591" spans="1:7" x14ac:dyDescent="0.3">
      <c r="A591" s="253">
        <f t="shared" si="9"/>
        <v>0</v>
      </c>
      <c r="B591" s="253" t="s">
        <v>4</v>
      </c>
      <c r="C591" s="254" t="s">
        <v>82</v>
      </c>
      <c r="D591" s="255" t="s">
        <v>1109</v>
      </c>
      <c r="E591" s="253"/>
      <c r="F591" s="254" t="s">
        <v>1110</v>
      </c>
      <c r="G591" s="253" t="s">
        <v>225</v>
      </c>
    </row>
    <row r="592" spans="1:7" x14ac:dyDescent="0.3">
      <c r="A592" s="253">
        <f t="shared" si="9"/>
        <v>0</v>
      </c>
      <c r="B592" s="253" t="s">
        <v>4</v>
      </c>
      <c r="C592" s="254" t="s">
        <v>82</v>
      </c>
      <c r="D592" s="255" t="s">
        <v>1111</v>
      </c>
      <c r="E592" s="253"/>
      <c r="F592" s="254" t="s">
        <v>1112</v>
      </c>
      <c r="G592" s="253" t="s">
        <v>225</v>
      </c>
    </row>
    <row r="593" spans="1:7" x14ac:dyDescent="0.3">
      <c r="A593" s="253">
        <f t="shared" si="9"/>
        <v>0</v>
      </c>
      <c r="B593" s="253" t="s">
        <v>4</v>
      </c>
      <c r="C593" s="254" t="s">
        <v>82</v>
      </c>
      <c r="D593" s="255" t="s">
        <v>1113</v>
      </c>
      <c r="E593" s="253"/>
      <c r="F593" s="254" t="s">
        <v>1011</v>
      </c>
      <c r="G593" s="253" t="s">
        <v>225</v>
      </c>
    </row>
    <row r="594" spans="1:7" x14ac:dyDescent="0.3">
      <c r="A594" s="253">
        <f t="shared" si="9"/>
        <v>0</v>
      </c>
      <c r="B594" s="253" t="s">
        <v>4</v>
      </c>
      <c r="C594" s="254" t="s">
        <v>82</v>
      </c>
      <c r="D594" s="255" t="s">
        <v>1114</v>
      </c>
      <c r="E594" s="253"/>
      <c r="F594" s="254" t="s">
        <v>1112</v>
      </c>
      <c r="G594" s="253" t="s">
        <v>225</v>
      </c>
    </row>
    <row r="595" spans="1:7" x14ac:dyDescent="0.3">
      <c r="A595" s="253">
        <f t="shared" si="9"/>
        <v>0</v>
      </c>
      <c r="B595" s="253" t="s">
        <v>4</v>
      </c>
      <c r="C595" s="254" t="s">
        <v>82</v>
      </c>
      <c r="D595" s="255" t="s">
        <v>1115</v>
      </c>
      <c r="E595" s="253"/>
      <c r="F595" s="254" t="s">
        <v>1011</v>
      </c>
      <c r="G595" s="253" t="s">
        <v>225</v>
      </c>
    </row>
    <row r="596" spans="1:7" x14ac:dyDescent="0.3">
      <c r="A596" s="253">
        <f t="shared" si="9"/>
        <v>0</v>
      </c>
      <c r="B596" s="253" t="s">
        <v>4</v>
      </c>
      <c r="C596" s="254" t="s">
        <v>82</v>
      </c>
      <c r="D596" s="255" t="s">
        <v>1116</v>
      </c>
      <c r="E596" s="253"/>
      <c r="F596" s="254" t="s">
        <v>1117</v>
      </c>
      <c r="G596" s="253" t="s">
        <v>225</v>
      </c>
    </row>
    <row r="597" spans="1:7" x14ac:dyDescent="0.3">
      <c r="A597" s="253">
        <f t="shared" si="9"/>
        <v>0</v>
      </c>
      <c r="B597" s="253" t="s">
        <v>4</v>
      </c>
      <c r="C597" s="254" t="s">
        <v>82</v>
      </c>
      <c r="D597" s="255" t="s">
        <v>1118</v>
      </c>
      <c r="E597" s="253"/>
      <c r="F597" s="254" t="s">
        <v>1119</v>
      </c>
      <c r="G597" s="253" t="s">
        <v>224</v>
      </c>
    </row>
    <row r="598" spans="1:7" x14ac:dyDescent="0.3">
      <c r="A598" s="253">
        <f t="shared" si="9"/>
        <v>0</v>
      </c>
      <c r="B598" s="253" t="s">
        <v>4</v>
      </c>
      <c r="C598" s="254" t="s">
        <v>82</v>
      </c>
      <c r="D598" s="255" t="s">
        <v>1120</v>
      </c>
      <c r="E598" s="253"/>
      <c r="F598" s="254" t="s">
        <v>1119</v>
      </c>
      <c r="G598" s="253" t="s">
        <v>224</v>
      </c>
    </row>
    <row r="599" spans="1:7" x14ac:dyDescent="0.3">
      <c r="A599" s="253">
        <f t="shared" si="9"/>
        <v>0</v>
      </c>
      <c r="B599" s="253" t="s">
        <v>4</v>
      </c>
      <c r="C599" s="254" t="s">
        <v>82</v>
      </c>
      <c r="D599" s="255" t="s">
        <v>1121</v>
      </c>
      <c r="E599" s="253"/>
      <c r="F599" s="254" t="s">
        <v>1119</v>
      </c>
      <c r="G599" s="253" t="s">
        <v>224</v>
      </c>
    </row>
    <row r="600" spans="1:7" x14ac:dyDescent="0.3">
      <c r="A600" s="253">
        <f t="shared" si="9"/>
        <v>0</v>
      </c>
      <c r="B600" s="253" t="s">
        <v>4</v>
      </c>
      <c r="C600" s="254" t="s">
        <v>82</v>
      </c>
      <c r="D600" s="255" t="s">
        <v>1122</v>
      </c>
      <c r="E600" s="253"/>
      <c r="F600" s="254" t="s">
        <v>1119</v>
      </c>
      <c r="G600" s="253" t="s">
        <v>224</v>
      </c>
    </row>
    <row r="601" spans="1:7" x14ac:dyDescent="0.3">
      <c r="A601" s="253">
        <f t="shared" si="9"/>
        <v>0</v>
      </c>
      <c r="B601" s="253" t="s">
        <v>4</v>
      </c>
      <c r="C601" s="254" t="s">
        <v>82</v>
      </c>
      <c r="D601" s="255" t="s">
        <v>1123</v>
      </c>
      <c r="E601" s="253"/>
      <c r="F601" s="254" t="s">
        <v>1124</v>
      </c>
      <c r="G601" s="253" t="s">
        <v>225</v>
      </c>
    </row>
    <row r="602" spans="1:7" x14ac:dyDescent="0.3">
      <c r="A602" s="253">
        <f t="shared" si="9"/>
        <v>0</v>
      </c>
      <c r="B602" s="253" t="s">
        <v>4</v>
      </c>
      <c r="C602" s="254" t="s">
        <v>82</v>
      </c>
      <c r="D602" s="255" t="s">
        <v>1125</v>
      </c>
      <c r="E602" s="253"/>
      <c r="F602" s="254" t="s">
        <v>1112</v>
      </c>
      <c r="G602" s="253" t="s">
        <v>225</v>
      </c>
    </row>
    <row r="603" spans="1:7" x14ac:dyDescent="0.3">
      <c r="A603" s="253">
        <f t="shared" si="9"/>
        <v>0</v>
      </c>
      <c r="B603" s="253" t="s">
        <v>4</v>
      </c>
      <c r="C603" s="254" t="s">
        <v>82</v>
      </c>
      <c r="D603" s="255" t="s">
        <v>1126</v>
      </c>
      <c r="E603" s="253"/>
      <c r="F603" s="254" t="s">
        <v>1127</v>
      </c>
      <c r="G603" s="253" t="s">
        <v>225</v>
      </c>
    </row>
    <row r="604" spans="1:7" x14ac:dyDescent="0.3">
      <c r="A604" s="253">
        <f t="shared" si="9"/>
        <v>0</v>
      </c>
      <c r="B604" s="253" t="s">
        <v>4</v>
      </c>
      <c r="C604" s="254" t="s">
        <v>82</v>
      </c>
      <c r="D604" s="255" t="s">
        <v>1128</v>
      </c>
      <c r="E604" s="253"/>
      <c r="F604" s="254" t="s">
        <v>1129</v>
      </c>
      <c r="G604" s="253" t="s">
        <v>224</v>
      </c>
    </row>
    <row r="605" spans="1:7" x14ac:dyDescent="0.3">
      <c r="A605" s="253">
        <f t="shared" si="9"/>
        <v>0</v>
      </c>
      <c r="B605" s="253" t="s">
        <v>4</v>
      </c>
      <c r="C605" s="254" t="s">
        <v>82</v>
      </c>
      <c r="D605" s="255" t="s">
        <v>1130</v>
      </c>
      <c r="E605" s="253"/>
      <c r="F605" s="254" t="s">
        <v>1129</v>
      </c>
      <c r="G605" s="253" t="s">
        <v>224</v>
      </c>
    </row>
    <row r="606" spans="1:7" x14ac:dyDescent="0.3">
      <c r="A606" s="253">
        <f t="shared" si="9"/>
        <v>0</v>
      </c>
      <c r="B606" s="253" t="s">
        <v>4</v>
      </c>
      <c r="C606" s="254" t="s">
        <v>82</v>
      </c>
      <c r="D606" s="255" t="s">
        <v>1131</v>
      </c>
      <c r="E606" s="253"/>
      <c r="F606" s="254" t="s">
        <v>1132</v>
      </c>
      <c r="G606" s="253" t="s">
        <v>224</v>
      </c>
    </row>
    <row r="607" spans="1:7" x14ac:dyDescent="0.3">
      <c r="A607" s="253">
        <f t="shared" si="9"/>
        <v>0</v>
      </c>
      <c r="B607" s="253" t="s">
        <v>4</v>
      </c>
      <c r="C607" s="254" t="s">
        <v>82</v>
      </c>
      <c r="D607" s="255" t="s">
        <v>1133</v>
      </c>
      <c r="E607" s="253"/>
      <c r="F607" s="254" t="s">
        <v>1134</v>
      </c>
      <c r="G607" s="253" t="s">
        <v>224</v>
      </c>
    </row>
    <row r="608" spans="1:7" x14ac:dyDescent="0.3">
      <c r="A608" s="253">
        <f t="shared" si="9"/>
        <v>0</v>
      </c>
      <c r="B608" s="253" t="s">
        <v>4</v>
      </c>
      <c r="C608" s="254" t="s">
        <v>82</v>
      </c>
      <c r="D608" s="255" t="s">
        <v>1135</v>
      </c>
      <c r="E608" s="253"/>
      <c r="F608" s="254" t="s">
        <v>1132</v>
      </c>
      <c r="G608" s="253" t="s">
        <v>224</v>
      </c>
    </row>
    <row r="609" spans="1:7" x14ac:dyDescent="0.3">
      <c r="A609" s="253">
        <f t="shared" si="9"/>
        <v>0</v>
      </c>
      <c r="B609" s="253" t="s">
        <v>4</v>
      </c>
      <c r="C609" s="254" t="s">
        <v>82</v>
      </c>
      <c r="D609" s="255" t="s">
        <v>1136</v>
      </c>
      <c r="E609" s="253"/>
      <c r="F609" s="254" t="s">
        <v>1137</v>
      </c>
      <c r="G609" s="253" t="s">
        <v>224</v>
      </c>
    </row>
    <row r="610" spans="1:7" x14ac:dyDescent="0.3">
      <c r="A610" s="253">
        <f t="shared" si="9"/>
        <v>0</v>
      </c>
      <c r="B610" s="253" t="s">
        <v>4</v>
      </c>
      <c r="C610" s="254" t="s">
        <v>82</v>
      </c>
      <c r="D610" s="255" t="s">
        <v>1138</v>
      </c>
      <c r="E610" s="253"/>
      <c r="F610" s="254" t="s">
        <v>1137</v>
      </c>
      <c r="G610" s="253" t="s">
        <v>224</v>
      </c>
    </row>
    <row r="611" spans="1:7" x14ac:dyDescent="0.3">
      <c r="A611" s="253">
        <f t="shared" si="9"/>
        <v>0</v>
      </c>
      <c r="B611" s="253" t="s">
        <v>4</v>
      </c>
      <c r="C611" s="254" t="s">
        <v>82</v>
      </c>
      <c r="D611" s="255" t="s">
        <v>1139</v>
      </c>
      <c r="E611" s="253"/>
      <c r="F611" s="254" t="s">
        <v>1140</v>
      </c>
      <c r="G611" s="253" t="s">
        <v>225</v>
      </c>
    </row>
    <row r="612" spans="1:7" x14ac:dyDescent="0.3">
      <c r="A612" s="253">
        <f t="shared" si="9"/>
        <v>0</v>
      </c>
      <c r="B612" s="253" t="s">
        <v>4</v>
      </c>
      <c r="C612" s="254" t="s">
        <v>82</v>
      </c>
      <c r="D612" s="255" t="s">
        <v>1141</v>
      </c>
      <c r="E612" s="253"/>
      <c r="F612" s="254" t="s">
        <v>1142</v>
      </c>
      <c r="G612" s="253" t="s">
        <v>225</v>
      </c>
    </row>
    <row r="613" spans="1:7" x14ac:dyDescent="0.3">
      <c r="A613" s="253">
        <f t="shared" si="9"/>
        <v>0</v>
      </c>
      <c r="B613" s="253" t="s">
        <v>4</v>
      </c>
      <c r="C613" s="254" t="s">
        <v>82</v>
      </c>
      <c r="D613" s="255" t="s">
        <v>1143</v>
      </c>
      <c r="E613" s="253"/>
      <c r="F613" s="254" t="s">
        <v>1144</v>
      </c>
      <c r="G613" s="253" t="s">
        <v>225</v>
      </c>
    </row>
    <row r="614" spans="1:7" x14ac:dyDescent="0.3">
      <c r="A614" s="253">
        <f t="shared" si="9"/>
        <v>0</v>
      </c>
      <c r="B614" s="253" t="s">
        <v>4</v>
      </c>
      <c r="C614" s="254" t="s">
        <v>82</v>
      </c>
      <c r="D614" s="255" t="s">
        <v>1145</v>
      </c>
      <c r="E614" s="253"/>
      <c r="F614" s="254" t="s">
        <v>1144</v>
      </c>
      <c r="G614" s="253" t="s">
        <v>225</v>
      </c>
    </row>
    <row r="615" spans="1:7" x14ac:dyDescent="0.3">
      <c r="A615" s="253">
        <f t="shared" si="9"/>
        <v>0</v>
      </c>
      <c r="B615" s="253" t="s">
        <v>4</v>
      </c>
      <c r="C615" s="254" t="s">
        <v>82</v>
      </c>
      <c r="D615" s="255" t="s">
        <v>1146</v>
      </c>
      <c r="E615" s="253"/>
      <c r="F615" s="254" t="s">
        <v>1147</v>
      </c>
      <c r="G615" s="253" t="s">
        <v>224</v>
      </c>
    </row>
    <row r="616" spans="1:7" x14ac:dyDescent="0.3">
      <c r="A616" s="253">
        <f t="shared" si="9"/>
        <v>0</v>
      </c>
      <c r="B616" s="253" t="s">
        <v>4</v>
      </c>
      <c r="C616" s="254" t="s">
        <v>82</v>
      </c>
      <c r="D616" s="255" t="s">
        <v>1148</v>
      </c>
      <c r="E616" s="253"/>
      <c r="F616" s="254" t="s">
        <v>1137</v>
      </c>
      <c r="G616" s="253" t="s">
        <v>224</v>
      </c>
    </row>
    <row r="617" spans="1:7" x14ac:dyDescent="0.3">
      <c r="A617" s="253">
        <f t="shared" si="9"/>
        <v>0</v>
      </c>
      <c r="B617" s="253" t="s">
        <v>4</v>
      </c>
      <c r="C617" s="254" t="s">
        <v>82</v>
      </c>
      <c r="D617" s="255" t="s">
        <v>1149</v>
      </c>
      <c r="E617" s="253"/>
      <c r="F617" s="254" t="s">
        <v>1150</v>
      </c>
      <c r="G617" s="253" t="s">
        <v>224</v>
      </c>
    </row>
    <row r="618" spans="1:7" x14ac:dyDescent="0.3">
      <c r="A618" s="253">
        <f t="shared" si="9"/>
        <v>0</v>
      </c>
      <c r="B618" s="253" t="s">
        <v>4</v>
      </c>
      <c r="C618" s="254" t="s">
        <v>82</v>
      </c>
      <c r="D618" s="255" t="s">
        <v>1151</v>
      </c>
      <c r="E618" s="253"/>
      <c r="F618" s="254" t="s">
        <v>1152</v>
      </c>
      <c r="G618" s="253" t="s">
        <v>224</v>
      </c>
    </row>
    <row r="619" spans="1:7" x14ac:dyDescent="0.3">
      <c r="A619" s="253">
        <f t="shared" si="9"/>
        <v>0</v>
      </c>
      <c r="B619" s="253" t="s">
        <v>4</v>
      </c>
      <c r="C619" s="254" t="s">
        <v>82</v>
      </c>
      <c r="D619" s="255" t="s">
        <v>1153</v>
      </c>
      <c r="E619" s="253"/>
      <c r="F619" s="254" t="s">
        <v>1152</v>
      </c>
      <c r="G619" s="253" t="s">
        <v>224</v>
      </c>
    </row>
    <row r="620" spans="1:7" x14ac:dyDescent="0.3">
      <c r="A620" s="253">
        <f t="shared" si="9"/>
        <v>0</v>
      </c>
      <c r="B620" s="253" t="s">
        <v>4</v>
      </c>
      <c r="C620" s="254" t="s">
        <v>82</v>
      </c>
      <c r="D620" s="255" t="s">
        <v>1154</v>
      </c>
      <c r="E620" s="253"/>
      <c r="F620" s="254" t="s">
        <v>1152</v>
      </c>
      <c r="G620" s="253" t="s">
        <v>224</v>
      </c>
    </row>
    <row r="621" spans="1:7" x14ac:dyDescent="0.3">
      <c r="A621" s="253">
        <f t="shared" si="9"/>
        <v>0</v>
      </c>
      <c r="B621" s="253" t="s">
        <v>4</v>
      </c>
      <c r="C621" s="254" t="s">
        <v>82</v>
      </c>
      <c r="D621" s="255" t="s">
        <v>1155</v>
      </c>
      <c r="E621" s="253"/>
      <c r="F621" s="254" t="s">
        <v>1152</v>
      </c>
      <c r="G621" s="253" t="s">
        <v>224</v>
      </c>
    </row>
    <row r="622" spans="1:7" x14ac:dyDescent="0.3">
      <c r="A622" s="253">
        <f t="shared" si="9"/>
        <v>0</v>
      </c>
      <c r="B622" s="253" t="s">
        <v>4</v>
      </c>
      <c r="C622" s="254" t="s">
        <v>82</v>
      </c>
      <c r="D622" s="255" t="s">
        <v>1156</v>
      </c>
      <c r="E622" s="253"/>
      <c r="F622" s="254" t="s">
        <v>1152</v>
      </c>
      <c r="G622" s="253" t="s">
        <v>224</v>
      </c>
    </row>
    <row r="623" spans="1:7" x14ac:dyDescent="0.3">
      <c r="A623" s="253">
        <f t="shared" si="9"/>
        <v>0</v>
      </c>
      <c r="B623" s="253" t="s">
        <v>4</v>
      </c>
      <c r="C623" s="254" t="s">
        <v>82</v>
      </c>
      <c r="D623" s="255" t="s">
        <v>1157</v>
      </c>
      <c r="E623" s="253"/>
      <c r="F623" s="254" t="s">
        <v>1152</v>
      </c>
      <c r="G623" s="253" t="s">
        <v>224</v>
      </c>
    </row>
    <row r="624" spans="1:7" x14ac:dyDescent="0.3">
      <c r="A624" s="253">
        <f t="shared" si="9"/>
        <v>0</v>
      </c>
      <c r="B624" s="253" t="s">
        <v>4</v>
      </c>
      <c r="C624" s="254" t="s">
        <v>82</v>
      </c>
      <c r="D624" s="255" t="s">
        <v>1158</v>
      </c>
      <c r="E624" s="253"/>
      <c r="F624" s="254" t="s">
        <v>1159</v>
      </c>
      <c r="G624" s="253" t="s">
        <v>225</v>
      </c>
    </row>
    <row r="625" spans="1:7" x14ac:dyDescent="0.3">
      <c r="A625" s="253">
        <f t="shared" si="9"/>
        <v>0</v>
      </c>
      <c r="B625" s="253" t="s">
        <v>4</v>
      </c>
      <c r="C625" s="254" t="s">
        <v>82</v>
      </c>
      <c r="D625" s="255" t="s">
        <v>1160</v>
      </c>
      <c r="E625" s="253"/>
      <c r="F625" s="254" t="s">
        <v>1159</v>
      </c>
      <c r="G625" s="253" t="s">
        <v>225</v>
      </c>
    </row>
    <row r="626" spans="1:7" x14ac:dyDescent="0.3">
      <c r="A626" s="253">
        <f t="shared" si="9"/>
        <v>0</v>
      </c>
      <c r="B626" s="253" t="s">
        <v>4</v>
      </c>
      <c r="C626" s="254" t="s">
        <v>82</v>
      </c>
      <c r="D626" s="255" t="s">
        <v>1161</v>
      </c>
      <c r="E626" s="253"/>
      <c r="F626" s="254" t="s">
        <v>1159</v>
      </c>
      <c r="G626" s="253" t="s">
        <v>225</v>
      </c>
    </row>
    <row r="627" spans="1:7" x14ac:dyDescent="0.3">
      <c r="A627" s="253">
        <f t="shared" si="9"/>
        <v>0</v>
      </c>
      <c r="B627" s="253" t="s">
        <v>4</v>
      </c>
      <c r="C627" s="254" t="s">
        <v>82</v>
      </c>
      <c r="D627" s="255" t="s">
        <v>1162</v>
      </c>
      <c r="E627" s="253"/>
      <c r="F627" s="254" t="s">
        <v>1159</v>
      </c>
      <c r="G627" s="253" t="s">
        <v>225</v>
      </c>
    </row>
    <row r="628" spans="1:7" x14ac:dyDescent="0.3">
      <c r="A628" s="253">
        <f t="shared" si="9"/>
        <v>0</v>
      </c>
      <c r="B628" s="253" t="s">
        <v>4</v>
      </c>
      <c r="C628" s="254" t="s">
        <v>82</v>
      </c>
      <c r="D628" s="255" t="s">
        <v>1163</v>
      </c>
      <c r="E628" s="253"/>
      <c r="F628" s="254" t="s">
        <v>1159</v>
      </c>
      <c r="G628" s="253" t="s">
        <v>225</v>
      </c>
    </row>
    <row r="629" spans="1:7" x14ac:dyDescent="0.3">
      <c r="A629" s="253">
        <f t="shared" si="9"/>
        <v>0</v>
      </c>
      <c r="B629" s="253" t="s">
        <v>4</v>
      </c>
      <c r="C629" s="254" t="s">
        <v>82</v>
      </c>
      <c r="D629" s="255" t="s">
        <v>1164</v>
      </c>
      <c r="E629" s="253"/>
      <c r="F629" s="254" t="s">
        <v>1165</v>
      </c>
      <c r="G629" s="253" t="s">
        <v>224</v>
      </c>
    </row>
    <row r="630" spans="1:7" x14ac:dyDescent="0.3">
      <c r="A630" s="253">
        <f t="shared" si="9"/>
        <v>0</v>
      </c>
      <c r="B630" s="253" t="s">
        <v>4</v>
      </c>
      <c r="C630" s="254" t="s">
        <v>82</v>
      </c>
      <c r="D630" s="255" t="s">
        <v>1166</v>
      </c>
      <c r="E630" s="253"/>
      <c r="F630" s="254" t="s">
        <v>1165</v>
      </c>
      <c r="G630" s="253" t="s">
        <v>224</v>
      </c>
    </row>
    <row r="631" spans="1:7" x14ac:dyDescent="0.3">
      <c r="A631" s="253">
        <f t="shared" si="9"/>
        <v>0</v>
      </c>
      <c r="B631" s="253" t="s">
        <v>4</v>
      </c>
      <c r="C631" s="254" t="s">
        <v>82</v>
      </c>
      <c r="D631" s="255" t="s">
        <v>1167</v>
      </c>
      <c r="E631" s="253"/>
      <c r="F631" s="254" t="s">
        <v>1168</v>
      </c>
      <c r="G631" s="253" t="s">
        <v>225</v>
      </c>
    </row>
    <row r="632" spans="1:7" x14ac:dyDescent="0.3">
      <c r="A632" s="253">
        <f t="shared" si="9"/>
        <v>0</v>
      </c>
      <c r="B632" s="253" t="s">
        <v>4</v>
      </c>
      <c r="C632" s="254" t="s">
        <v>82</v>
      </c>
      <c r="D632" s="255" t="s">
        <v>1169</v>
      </c>
      <c r="E632" s="253"/>
      <c r="F632" s="254" t="s">
        <v>1170</v>
      </c>
      <c r="G632" s="253" t="s">
        <v>225</v>
      </c>
    </row>
    <row r="633" spans="1:7" x14ac:dyDescent="0.3">
      <c r="A633" s="253">
        <f t="shared" si="9"/>
        <v>0</v>
      </c>
      <c r="B633" s="253" t="s">
        <v>4</v>
      </c>
      <c r="C633" s="254" t="s">
        <v>82</v>
      </c>
      <c r="D633" s="255" t="s">
        <v>1171</v>
      </c>
      <c r="E633" s="253"/>
      <c r="F633" s="254" t="s">
        <v>1170</v>
      </c>
      <c r="G633" s="253" t="s">
        <v>225</v>
      </c>
    </row>
    <row r="634" spans="1:7" x14ac:dyDescent="0.3">
      <c r="A634" s="253">
        <f t="shared" si="9"/>
        <v>0</v>
      </c>
      <c r="B634" s="253" t="s">
        <v>4</v>
      </c>
      <c r="C634" s="254" t="s">
        <v>83</v>
      </c>
      <c r="D634" s="255" t="s">
        <v>1172</v>
      </c>
      <c r="E634" s="253"/>
      <c r="F634" s="254" t="s">
        <v>1137</v>
      </c>
      <c r="G634" s="253" t="s">
        <v>225</v>
      </c>
    </row>
    <row r="635" spans="1:7" x14ac:dyDescent="0.3">
      <c r="A635" s="253">
        <f t="shared" si="9"/>
        <v>0</v>
      </c>
      <c r="B635" s="253" t="s">
        <v>4</v>
      </c>
      <c r="C635" s="254" t="s">
        <v>83</v>
      </c>
      <c r="D635" s="255" t="s">
        <v>1173</v>
      </c>
      <c r="E635" s="253"/>
      <c r="F635" s="254" t="s">
        <v>1174</v>
      </c>
      <c r="G635" s="253" t="s">
        <v>225</v>
      </c>
    </row>
    <row r="636" spans="1:7" x14ac:dyDescent="0.3">
      <c r="A636" s="253">
        <f t="shared" si="9"/>
        <v>0</v>
      </c>
      <c r="B636" s="253" t="s">
        <v>1</v>
      </c>
      <c r="C636" s="254" t="s">
        <v>84</v>
      </c>
      <c r="D636" s="255" t="s">
        <v>1175</v>
      </c>
      <c r="E636" s="253"/>
      <c r="F636" s="254" t="s">
        <v>1176</v>
      </c>
      <c r="G636" s="253" t="s">
        <v>224</v>
      </c>
    </row>
    <row r="637" spans="1:7" x14ac:dyDescent="0.3">
      <c r="A637" s="253">
        <f t="shared" si="9"/>
        <v>0</v>
      </c>
      <c r="B637" s="253" t="s">
        <v>1</v>
      </c>
      <c r="C637" s="254" t="s">
        <v>84</v>
      </c>
      <c r="D637" s="255" t="s">
        <v>1177</v>
      </c>
      <c r="E637" s="253"/>
      <c r="F637" s="254" t="s">
        <v>1178</v>
      </c>
      <c r="G637" s="253" t="s">
        <v>224</v>
      </c>
    </row>
    <row r="638" spans="1:7" x14ac:dyDescent="0.3">
      <c r="A638" s="253">
        <f t="shared" si="9"/>
        <v>0</v>
      </c>
      <c r="B638" s="253" t="s">
        <v>1</v>
      </c>
      <c r="C638" s="254" t="s">
        <v>84</v>
      </c>
      <c r="D638" s="255" t="s">
        <v>1179</v>
      </c>
      <c r="E638" s="253"/>
      <c r="F638" s="254" t="s">
        <v>1178</v>
      </c>
      <c r="G638" s="253" t="s">
        <v>224</v>
      </c>
    </row>
    <row r="639" spans="1:7" x14ac:dyDescent="0.3">
      <c r="A639" s="253">
        <f t="shared" si="9"/>
        <v>0</v>
      </c>
      <c r="B639" s="253" t="s">
        <v>1</v>
      </c>
      <c r="C639" s="254" t="s">
        <v>84</v>
      </c>
      <c r="D639" s="255" t="s">
        <v>1180</v>
      </c>
      <c r="E639" s="253"/>
      <c r="F639" s="254" t="s">
        <v>1178</v>
      </c>
      <c r="G639" s="253" t="s">
        <v>224</v>
      </c>
    </row>
    <row r="640" spans="1:7" x14ac:dyDescent="0.3">
      <c r="A640" s="253">
        <f t="shared" si="9"/>
        <v>0</v>
      </c>
      <c r="B640" s="253" t="s">
        <v>1</v>
      </c>
      <c r="C640" s="254" t="s">
        <v>84</v>
      </c>
      <c r="D640" s="255" t="s">
        <v>1181</v>
      </c>
      <c r="E640" s="253"/>
      <c r="F640" s="254" t="s">
        <v>1178</v>
      </c>
      <c r="G640" s="253" t="s">
        <v>224</v>
      </c>
    </row>
    <row r="641" spans="1:7" x14ac:dyDescent="0.3">
      <c r="A641" s="253">
        <f t="shared" si="9"/>
        <v>0</v>
      </c>
      <c r="B641" s="253" t="s">
        <v>1</v>
      </c>
      <c r="C641" s="254" t="s">
        <v>84</v>
      </c>
      <c r="D641" s="255" t="s">
        <v>1182</v>
      </c>
      <c r="E641" s="253"/>
      <c r="F641" s="254" t="s">
        <v>1183</v>
      </c>
      <c r="G641" s="253" t="s">
        <v>224</v>
      </c>
    </row>
    <row r="642" spans="1:7" x14ac:dyDescent="0.3">
      <c r="A642" s="253">
        <f t="shared" ref="A642:A705" si="10">IF(J642="SI",IF(C642&lt;&gt;C641,1,A641+1),IF(C642&lt;&gt;C641,0,A641))</f>
        <v>0</v>
      </c>
      <c r="B642" s="253" t="s">
        <v>1</v>
      </c>
      <c r="C642" s="254" t="s">
        <v>84</v>
      </c>
      <c r="D642" s="255" t="s">
        <v>1184</v>
      </c>
      <c r="E642" s="253"/>
      <c r="F642" s="254" t="s">
        <v>1183</v>
      </c>
      <c r="G642" s="253" t="s">
        <v>224</v>
      </c>
    </row>
    <row r="643" spans="1:7" x14ac:dyDescent="0.3">
      <c r="A643" s="253">
        <f t="shared" si="10"/>
        <v>0</v>
      </c>
      <c r="B643" s="253" t="s">
        <v>1</v>
      </c>
      <c r="C643" s="254" t="s">
        <v>84</v>
      </c>
      <c r="D643" s="255" t="s">
        <v>1185</v>
      </c>
      <c r="E643" s="253"/>
      <c r="F643" s="254" t="s">
        <v>1183</v>
      </c>
      <c r="G643" s="253" t="s">
        <v>224</v>
      </c>
    </row>
    <row r="644" spans="1:7" x14ac:dyDescent="0.3">
      <c r="A644" s="253">
        <f t="shared" si="10"/>
        <v>0</v>
      </c>
      <c r="B644" s="253" t="s">
        <v>1</v>
      </c>
      <c r="C644" s="254" t="s">
        <v>84</v>
      </c>
      <c r="D644" s="255" t="s">
        <v>1186</v>
      </c>
      <c r="E644" s="253"/>
      <c r="F644" s="254" t="s">
        <v>1183</v>
      </c>
      <c r="G644" s="253" t="s">
        <v>224</v>
      </c>
    </row>
    <row r="645" spans="1:7" x14ac:dyDescent="0.3">
      <c r="A645" s="253">
        <f t="shared" si="10"/>
        <v>0</v>
      </c>
      <c r="B645" s="253" t="s">
        <v>1</v>
      </c>
      <c r="C645" s="254" t="s">
        <v>84</v>
      </c>
      <c r="D645" s="255" t="s">
        <v>1187</v>
      </c>
      <c r="E645" s="253"/>
      <c r="F645" s="254" t="s">
        <v>1188</v>
      </c>
      <c r="G645" s="253" t="s">
        <v>224</v>
      </c>
    </row>
    <row r="646" spans="1:7" x14ac:dyDescent="0.3">
      <c r="A646" s="253">
        <f t="shared" si="10"/>
        <v>0</v>
      </c>
      <c r="B646" s="253" t="s">
        <v>1</v>
      </c>
      <c r="C646" s="254" t="s">
        <v>84</v>
      </c>
      <c r="D646" s="255" t="s">
        <v>1189</v>
      </c>
      <c r="E646" s="253"/>
      <c r="F646" s="254" t="s">
        <v>1188</v>
      </c>
      <c r="G646" s="253" t="s">
        <v>224</v>
      </c>
    </row>
    <row r="647" spans="1:7" x14ac:dyDescent="0.3">
      <c r="A647" s="253">
        <f t="shared" si="10"/>
        <v>0</v>
      </c>
      <c r="B647" s="253" t="s">
        <v>1</v>
      </c>
      <c r="C647" s="254" t="s">
        <v>84</v>
      </c>
      <c r="D647" s="255" t="s">
        <v>1190</v>
      </c>
      <c r="E647" s="253"/>
      <c r="F647" s="254" t="s">
        <v>1191</v>
      </c>
      <c r="G647" s="253" t="s">
        <v>224</v>
      </c>
    </row>
    <row r="648" spans="1:7" x14ac:dyDescent="0.3">
      <c r="A648" s="253">
        <f t="shared" si="10"/>
        <v>0</v>
      </c>
      <c r="B648" s="253" t="s">
        <v>1</v>
      </c>
      <c r="C648" s="254" t="s">
        <v>84</v>
      </c>
      <c r="D648" s="255" t="s">
        <v>1192</v>
      </c>
      <c r="E648" s="253"/>
      <c r="F648" s="254" t="s">
        <v>1193</v>
      </c>
      <c r="G648" s="253" t="s">
        <v>224</v>
      </c>
    </row>
    <row r="649" spans="1:7" x14ac:dyDescent="0.3">
      <c r="A649" s="253">
        <f t="shared" si="10"/>
        <v>0</v>
      </c>
      <c r="B649" s="253" t="s">
        <v>1</v>
      </c>
      <c r="C649" s="254" t="s">
        <v>84</v>
      </c>
      <c r="D649" s="255" t="s">
        <v>1194</v>
      </c>
      <c r="E649" s="253"/>
      <c r="F649" s="254" t="s">
        <v>1193</v>
      </c>
      <c r="G649" s="253" t="s">
        <v>224</v>
      </c>
    </row>
    <row r="650" spans="1:7" x14ac:dyDescent="0.3">
      <c r="A650" s="253">
        <f t="shared" si="10"/>
        <v>0</v>
      </c>
      <c r="B650" s="253" t="s">
        <v>1</v>
      </c>
      <c r="C650" s="254" t="s">
        <v>84</v>
      </c>
      <c r="D650" s="255" t="s">
        <v>1195</v>
      </c>
      <c r="E650" s="253"/>
      <c r="F650" s="254" t="s">
        <v>1188</v>
      </c>
      <c r="G650" s="253" t="s">
        <v>224</v>
      </c>
    </row>
    <row r="651" spans="1:7" x14ac:dyDescent="0.3">
      <c r="A651" s="253">
        <f t="shared" si="10"/>
        <v>0</v>
      </c>
      <c r="B651" s="253" t="s">
        <v>1</v>
      </c>
      <c r="C651" s="254" t="s">
        <v>84</v>
      </c>
      <c r="D651" s="255" t="s">
        <v>1196</v>
      </c>
      <c r="E651" s="253"/>
      <c r="F651" s="254" t="s">
        <v>1188</v>
      </c>
      <c r="G651" s="253" t="s">
        <v>224</v>
      </c>
    </row>
    <row r="652" spans="1:7" x14ac:dyDescent="0.3">
      <c r="A652" s="253">
        <f t="shared" si="10"/>
        <v>0</v>
      </c>
      <c r="B652" s="253" t="s">
        <v>1</v>
      </c>
      <c r="C652" s="254" t="s">
        <v>84</v>
      </c>
      <c r="D652" s="255" t="s">
        <v>1197</v>
      </c>
      <c r="E652" s="253"/>
      <c r="F652" s="254" t="s">
        <v>1198</v>
      </c>
      <c r="G652" s="253" t="s">
        <v>224</v>
      </c>
    </row>
    <row r="653" spans="1:7" x14ac:dyDescent="0.3">
      <c r="A653" s="253">
        <f t="shared" si="10"/>
        <v>0</v>
      </c>
      <c r="B653" s="253" t="s">
        <v>1</v>
      </c>
      <c r="C653" s="254" t="s">
        <v>84</v>
      </c>
      <c r="D653" s="255" t="s">
        <v>1199</v>
      </c>
      <c r="E653" s="253"/>
      <c r="F653" s="254" t="s">
        <v>1200</v>
      </c>
      <c r="G653" s="253" t="s">
        <v>224</v>
      </c>
    </row>
    <row r="654" spans="1:7" x14ac:dyDescent="0.3">
      <c r="A654" s="253">
        <f t="shared" si="10"/>
        <v>0</v>
      </c>
      <c r="B654" s="253" t="s">
        <v>1</v>
      </c>
      <c r="C654" s="254" t="s">
        <v>84</v>
      </c>
      <c r="D654" s="255" t="s">
        <v>1201</v>
      </c>
      <c r="E654" s="253"/>
      <c r="F654" s="254" t="s">
        <v>1200</v>
      </c>
      <c r="G654" s="253" t="s">
        <v>224</v>
      </c>
    </row>
    <row r="655" spans="1:7" x14ac:dyDescent="0.3">
      <c r="A655" s="253">
        <f t="shared" si="10"/>
        <v>0</v>
      </c>
      <c r="B655" s="253" t="s">
        <v>1</v>
      </c>
      <c r="C655" s="254" t="s">
        <v>84</v>
      </c>
      <c r="D655" s="255" t="s">
        <v>1202</v>
      </c>
      <c r="E655" s="253"/>
      <c r="F655" s="254" t="s">
        <v>1203</v>
      </c>
      <c r="G655" s="253" t="s">
        <v>224</v>
      </c>
    </row>
    <row r="656" spans="1:7" x14ac:dyDescent="0.3">
      <c r="A656" s="253">
        <f t="shared" si="10"/>
        <v>0</v>
      </c>
      <c r="B656" s="253" t="s">
        <v>1</v>
      </c>
      <c r="C656" s="254" t="s">
        <v>84</v>
      </c>
      <c r="D656" s="255" t="s">
        <v>1204</v>
      </c>
      <c r="E656" s="253"/>
      <c r="F656" s="254" t="s">
        <v>1203</v>
      </c>
      <c r="G656" s="253" t="s">
        <v>224</v>
      </c>
    </row>
    <row r="657" spans="1:7" x14ac:dyDescent="0.3">
      <c r="A657" s="253">
        <f t="shared" si="10"/>
        <v>0</v>
      </c>
      <c r="B657" s="253" t="s">
        <v>1</v>
      </c>
      <c r="C657" s="254" t="s">
        <v>84</v>
      </c>
      <c r="D657" s="255" t="s">
        <v>1205</v>
      </c>
      <c r="E657" s="253"/>
      <c r="F657" s="254" t="s">
        <v>1206</v>
      </c>
      <c r="G657" s="253" t="s">
        <v>224</v>
      </c>
    </row>
    <row r="658" spans="1:7" x14ac:dyDescent="0.3">
      <c r="A658" s="253">
        <f t="shared" si="10"/>
        <v>0</v>
      </c>
      <c r="B658" s="253" t="s">
        <v>1</v>
      </c>
      <c r="C658" s="254" t="s">
        <v>84</v>
      </c>
      <c r="D658" s="255" t="s">
        <v>1207</v>
      </c>
      <c r="E658" s="253"/>
      <c r="F658" s="254" t="s">
        <v>1208</v>
      </c>
      <c r="G658" s="253" t="s">
        <v>224</v>
      </c>
    </row>
    <row r="659" spans="1:7" x14ac:dyDescent="0.3">
      <c r="A659" s="253">
        <f t="shared" si="10"/>
        <v>0</v>
      </c>
      <c r="B659" s="253" t="s">
        <v>1</v>
      </c>
      <c r="C659" s="254" t="s">
        <v>84</v>
      </c>
      <c r="D659" s="255" t="s">
        <v>1209</v>
      </c>
      <c r="E659" s="253"/>
      <c r="F659" s="254" t="s">
        <v>1210</v>
      </c>
      <c r="G659" s="253" t="s">
        <v>224</v>
      </c>
    </row>
    <row r="660" spans="1:7" x14ac:dyDescent="0.3">
      <c r="A660" s="253">
        <f t="shared" si="10"/>
        <v>0</v>
      </c>
      <c r="B660" s="253" t="s">
        <v>1</v>
      </c>
      <c r="C660" s="254" t="s">
        <v>84</v>
      </c>
      <c r="D660" s="255" t="s">
        <v>1211</v>
      </c>
      <c r="E660" s="253"/>
      <c r="F660" s="254" t="s">
        <v>1212</v>
      </c>
      <c r="G660" s="253" t="s">
        <v>224</v>
      </c>
    </row>
    <row r="661" spans="1:7" x14ac:dyDescent="0.3">
      <c r="A661" s="253">
        <f t="shared" si="10"/>
        <v>0</v>
      </c>
      <c r="B661" s="253" t="s">
        <v>1</v>
      </c>
      <c r="C661" s="254" t="s">
        <v>84</v>
      </c>
      <c r="D661" s="255" t="s">
        <v>1213</v>
      </c>
      <c r="E661" s="253"/>
      <c r="F661" s="254" t="s">
        <v>1214</v>
      </c>
      <c r="G661" s="253" t="s">
        <v>224</v>
      </c>
    </row>
    <row r="662" spans="1:7" x14ac:dyDescent="0.3">
      <c r="A662" s="253">
        <f t="shared" si="10"/>
        <v>0</v>
      </c>
      <c r="B662" s="253" t="s">
        <v>1</v>
      </c>
      <c r="C662" s="254" t="s">
        <v>84</v>
      </c>
      <c r="D662" s="255" t="s">
        <v>1215</v>
      </c>
      <c r="E662" s="253"/>
      <c r="F662" s="254" t="s">
        <v>1216</v>
      </c>
      <c r="G662" s="253" t="s">
        <v>224</v>
      </c>
    </row>
    <row r="663" spans="1:7" x14ac:dyDescent="0.3">
      <c r="A663" s="253">
        <f t="shared" si="10"/>
        <v>0</v>
      </c>
      <c r="B663" s="253" t="s">
        <v>1</v>
      </c>
      <c r="C663" s="254" t="s">
        <v>84</v>
      </c>
      <c r="D663" s="255" t="s">
        <v>1217</v>
      </c>
      <c r="E663" s="253"/>
      <c r="F663" s="254" t="s">
        <v>1218</v>
      </c>
      <c r="G663" s="253" t="s">
        <v>224</v>
      </c>
    </row>
    <row r="664" spans="1:7" x14ac:dyDescent="0.3">
      <c r="A664" s="253">
        <f t="shared" si="10"/>
        <v>0</v>
      </c>
      <c r="B664" s="253" t="s">
        <v>1</v>
      </c>
      <c r="C664" s="254" t="s">
        <v>85</v>
      </c>
      <c r="D664" s="255" t="s">
        <v>1219</v>
      </c>
      <c r="E664" s="253"/>
      <c r="F664" s="254" t="s">
        <v>1220</v>
      </c>
      <c r="G664" s="253" t="s">
        <v>224</v>
      </c>
    </row>
    <row r="665" spans="1:7" x14ac:dyDescent="0.3">
      <c r="A665" s="253">
        <f t="shared" si="10"/>
        <v>0</v>
      </c>
      <c r="B665" s="253" t="s">
        <v>1</v>
      </c>
      <c r="C665" s="254" t="s">
        <v>85</v>
      </c>
      <c r="D665" s="255" t="s">
        <v>1221</v>
      </c>
      <c r="E665" s="253"/>
      <c r="F665" s="254" t="s">
        <v>1222</v>
      </c>
      <c r="G665" s="253" t="s">
        <v>225</v>
      </c>
    </row>
    <row r="666" spans="1:7" x14ac:dyDescent="0.3">
      <c r="A666" s="253">
        <f t="shared" si="10"/>
        <v>0</v>
      </c>
      <c r="B666" s="253" t="s">
        <v>1</v>
      </c>
      <c r="C666" s="254" t="s">
        <v>85</v>
      </c>
      <c r="D666" s="255" t="s">
        <v>1223</v>
      </c>
      <c r="E666" s="253"/>
      <c r="F666" s="254" t="s">
        <v>1224</v>
      </c>
      <c r="G666" s="253" t="s">
        <v>225</v>
      </c>
    </row>
    <row r="667" spans="1:7" x14ac:dyDescent="0.3">
      <c r="A667" s="253">
        <f t="shared" si="10"/>
        <v>0</v>
      </c>
      <c r="B667" s="253" t="s">
        <v>1</v>
      </c>
      <c r="C667" s="254" t="s">
        <v>85</v>
      </c>
      <c r="D667" s="255" t="s">
        <v>1225</v>
      </c>
      <c r="E667" s="253"/>
      <c r="F667" s="254" t="s">
        <v>1226</v>
      </c>
      <c r="G667" s="253" t="s">
        <v>225</v>
      </c>
    </row>
    <row r="668" spans="1:7" x14ac:dyDescent="0.3">
      <c r="A668" s="253">
        <f t="shared" si="10"/>
        <v>0</v>
      </c>
      <c r="B668" s="253" t="s">
        <v>1</v>
      </c>
      <c r="C668" s="254" t="s">
        <v>85</v>
      </c>
      <c r="D668" s="255" t="s">
        <v>1227</v>
      </c>
      <c r="E668" s="253"/>
      <c r="F668" s="254" t="s">
        <v>1228</v>
      </c>
      <c r="G668" s="253" t="s">
        <v>224</v>
      </c>
    </row>
    <row r="669" spans="1:7" x14ac:dyDescent="0.3">
      <c r="A669" s="253">
        <f t="shared" si="10"/>
        <v>0</v>
      </c>
      <c r="B669" s="253" t="s">
        <v>1</v>
      </c>
      <c r="C669" s="254" t="s">
        <v>85</v>
      </c>
      <c r="D669" s="255" t="s">
        <v>1229</v>
      </c>
      <c r="E669" s="253"/>
      <c r="F669" s="254" t="s">
        <v>1230</v>
      </c>
      <c r="G669" s="253" t="s">
        <v>225</v>
      </c>
    </row>
    <row r="670" spans="1:7" x14ac:dyDescent="0.3">
      <c r="A670" s="253">
        <f t="shared" si="10"/>
        <v>0</v>
      </c>
      <c r="B670" s="253" t="s">
        <v>1</v>
      </c>
      <c r="C670" s="254" t="s">
        <v>85</v>
      </c>
      <c r="D670" s="255" t="s">
        <v>1231</v>
      </c>
      <c r="E670" s="253"/>
      <c r="F670" s="254" t="s">
        <v>1230</v>
      </c>
      <c r="G670" s="253" t="s">
        <v>225</v>
      </c>
    </row>
    <row r="671" spans="1:7" x14ac:dyDescent="0.3">
      <c r="A671" s="253">
        <f t="shared" si="10"/>
        <v>0</v>
      </c>
      <c r="B671" s="253" t="s">
        <v>1</v>
      </c>
      <c r="C671" s="254" t="s">
        <v>85</v>
      </c>
      <c r="D671" s="255" t="s">
        <v>1232</v>
      </c>
      <c r="E671" s="253"/>
      <c r="F671" s="254" t="s">
        <v>1230</v>
      </c>
      <c r="G671" s="253" t="s">
        <v>225</v>
      </c>
    </row>
    <row r="672" spans="1:7" x14ac:dyDescent="0.3">
      <c r="A672" s="253">
        <f t="shared" si="10"/>
        <v>0</v>
      </c>
      <c r="B672" s="253" t="s">
        <v>1</v>
      </c>
      <c r="C672" s="254" t="s">
        <v>85</v>
      </c>
      <c r="D672" s="255" t="s">
        <v>1233</v>
      </c>
      <c r="E672" s="253"/>
      <c r="F672" s="254" t="s">
        <v>1234</v>
      </c>
      <c r="G672" s="253" t="s">
        <v>225</v>
      </c>
    </row>
    <row r="673" spans="1:7" x14ac:dyDescent="0.3">
      <c r="A673" s="253">
        <f t="shared" si="10"/>
        <v>0</v>
      </c>
      <c r="B673" s="253" t="s">
        <v>1</v>
      </c>
      <c r="C673" s="254" t="s">
        <v>85</v>
      </c>
      <c r="D673" s="255" t="s">
        <v>1235</v>
      </c>
      <c r="E673" s="253"/>
      <c r="F673" s="254" t="s">
        <v>1234</v>
      </c>
      <c r="G673" s="253" t="s">
        <v>225</v>
      </c>
    </row>
    <row r="674" spans="1:7" x14ac:dyDescent="0.3">
      <c r="A674" s="253">
        <f t="shared" si="10"/>
        <v>0</v>
      </c>
      <c r="B674" s="253" t="s">
        <v>1</v>
      </c>
      <c r="C674" s="254" t="s">
        <v>85</v>
      </c>
      <c r="D674" s="255" t="s">
        <v>1236</v>
      </c>
      <c r="E674" s="253"/>
      <c r="F674" s="254" t="s">
        <v>1237</v>
      </c>
      <c r="G674" s="253" t="s">
        <v>224</v>
      </c>
    </row>
    <row r="675" spans="1:7" x14ac:dyDescent="0.3">
      <c r="A675" s="253">
        <f t="shared" si="10"/>
        <v>0</v>
      </c>
      <c r="B675" s="253" t="s">
        <v>1</v>
      </c>
      <c r="C675" s="254" t="s">
        <v>85</v>
      </c>
      <c r="D675" s="255" t="s">
        <v>1238</v>
      </c>
      <c r="E675" s="253"/>
      <c r="F675" s="254" t="s">
        <v>1239</v>
      </c>
      <c r="G675" s="253" t="s">
        <v>225</v>
      </c>
    </row>
    <row r="676" spans="1:7" x14ac:dyDescent="0.3">
      <c r="A676" s="253">
        <f t="shared" si="10"/>
        <v>0</v>
      </c>
      <c r="B676" s="253" t="s">
        <v>1</v>
      </c>
      <c r="C676" s="254" t="s">
        <v>85</v>
      </c>
      <c r="D676" s="255" t="s">
        <v>1240</v>
      </c>
      <c r="E676" s="253"/>
      <c r="F676" s="254" t="s">
        <v>1241</v>
      </c>
      <c r="G676" s="253" t="s">
        <v>224</v>
      </c>
    </row>
    <row r="677" spans="1:7" x14ac:dyDescent="0.3">
      <c r="A677" s="253">
        <f t="shared" si="10"/>
        <v>0</v>
      </c>
      <c r="B677" s="253" t="s">
        <v>1</v>
      </c>
      <c r="C677" s="254" t="s">
        <v>85</v>
      </c>
      <c r="D677" s="255" t="s">
        <v>1242</v>
      </c>
      <c r="E677" s="253"/>
      <c r="F677" s="254" t="s">
        <v>1243</v>
      </c>
      <c r="G677" s="253" t="s">
        <v>224</v>
      </c>
    </row>
    <row r="678" spans="1:7" x14ac:dyDescent="0.3">
      <c r="A678" s="253">
        <f t="shared" si="10"/>
        <v>0</v>
      </c>
      <c r="B678" s="253" t="s">
        <v>1</v>
      </c>
      <c r="C678" s="254" t="s">
        <v>86</v>
      </c>
      <c r="D678" s="255" t="s">
        <v>1244</v>
      </c>
      <c r="E678" s="253"/>
      <c r="F678" s="254" t="s">
        <v>1245</v>
      </c>
      <c r="G678" s="253" t="s">
        <v>224</v>
      </c>
    </row>
    <row r="679" spans="1:7" x14ac:dyDescent="0.3">
      <c r="A679" s="253">
        <f t="shared" si="10"/>
        <v>0</v>
      </c>
      <c r="B679" s="253" t="s">
        <v>1</v>
      </c>
      <c r="C679" s="254" t="s">
        <v>86</v>
      </c>
      <c r="D679" s="255" t="s">
        <v>1246</v>
      </c>
      <c r="E679" s="253"/>
      <c r="F679" s="254" t="s">
        <v>1247</v>
      </c>
      <c r="G679" s="253" t="s">
        <v>224</v>
      </c>
    </row>
    <row r="680" spans="1:7" x14ac:dyDescent="0.3">
      <c r="A680" s="253">
        <f t="shared" si="10"/>
        <v>0</v>
      </c>
      <c r="B680" s="253" t="s">
        <v>1</v>
      </c>
      <c r="C680" s="254" t="s">
        <v>86</v>
      </c>
      <c r="D680" s="255" t="s">
        <v>1248</v>
      </c>
      <c r="E680" s="253"/>
      <c r="F680" s="254" t="s">
        <v>1249</v>
      </c>
      <c r="G680" s="253" t="s">
        <v>224</v>
      </c>
    </row>
    <row r="681" spans="1:7" x14ac:dyDescent="0.3">
      <c r="A681" s="253">
        <f t="shared" si="10"/>
        <v>0</v>
      </c>
      <c r="B681" s="253" t="s">
        <v>1</v>
      </c>
      <c r="C681" s="254" t="s">
        <v>86</v>
      </c>
      <c r="D681" s="255" t="s">
        <v>1250</v>
      </c>
      <c r="E681" s="253"/>
      <c r="F681" s="254" t="s">
        <v>1249</v>
      </c>
      <c r="G681" s="253" t="s">
        <v>224</v>
      </c>
    </row>
    <row r="682" spans="1:7" x14ac:dyDescent="0.3">
      <c r="A682" s="253">
        <f t="shared" si="10"/>
        <v>0</v>
      </c>
      <c r="B682" s="253" t="s">
        <v>1</v>
      </c>
      <c r="C682" s="254" t="s">
        <v>86</v>
      </c>
      <c r="D682" s="255" t="s">
        <v>1251</v>
      </c>
      <c r="E682" s="253"/>
      <c r="F682" s="254" t="s">
        <v>1249</v>
      </c>
      <c r="G682" s="253" t="s">
        <v>224</v>
      </c>
    </row>
    <row r="683" spans="1:7" x14ac:dyDescent="0.3">
      <c r="A683" s="253">
        <f t="shared" si="10"/>
        <v>0</v>
      </c>
      <c r="B683" s="253" t="s">
        <v>1</v>
      </c>
      <c r="C683" s="254" t="s">
        <v>86</v>
      </c>
      <c r="D683" s="255" t="s">
        <v>1252</v>
      </c>
      <c r="E683" s="253"/>
      <c r="F683" s="254" t="s">
        <v>1253</v>
      </c>
      <c r="G683" s="253" t="s">
        <v>224</v>
      </c>
    </row>
    <row r="684" spans="1:7" x14ac:dyDescent="0.3">
      <c r="A684" s="253">
        <f t="shared" si="10"/>
        <v>0</v>
      </c>
      <c r="B684" s="253" t="s">
        <v>1</v>
      </c>
      <c r="C684" s="254" t="s">
        <v>86</v>
      </c>
      <c r="D684" s="255" t="s">
        <v>1254</v>
      </c>
      <c r="E684" s="253"/>
      <c r="F684" s="254" t="s">
        <v>1255</v>
      </c>
      <c r="G684" s="253" t="s">
        <v>224</v>
      </c>
    </row>
    <row r="685" spans="1:7" x14ac:dyDescent="0.3">
      <c r="A685" s="253">
        <f t="shared" si="10"/>
        <v>0</v>
      </c>
      <c r="B685" s="253" t="s">
        <v>1</v>
      </c>
      <c r="C685" s="254" t="s">
        <v>86</v>
      </c>
      <c r="D685" s="255" t="s">
        <v>1256</v>
      </c>
      <c r="E685" s="253"/>
      <c r="F685" s="254" t="s">
        <v>1257</v>
      </c>
      <c r="G685" s="253" t="s">
        <v>224</v>
      </c>
    </row>
    <row r="686" spans="1:7" x14ac:dyDescent="0.3">
      <c r="A686" s="253">
        <f t="shared" si="10"/>
        <v>0</v>
      </c>
      <c r="B686" s="253" t="s">
        <v>1</v>
      </c>
      <c r="C686" s="254" t="s">
        <v>86</v>
      </c>
      <c r="D686" s="255" t="s">
        <v>1258</v>
      </c>
      <c r="E686" s="253"/>
      <c r="F686" s="254" t="s">
        <v>1259</v>
      </c>
      <c r="G686" s="253" t="s">
        <v>224</v>
      </c>
    </row>
    <row r="687" spans="1:7" x14ac:dyDescent="0.3">
      <c r="A687" s="253">
        <f t="shared" si="10"/>
        <v>0</v>
      </c>
      <c r="B687" s="253" t="s">
        <v>1</v>
      </c>
      <c r="C687" s="254" t="s">
        <v>86</v>
      </c>
      <c r="D687" s="255" t="s">
        <v>1260</v>
      </c>
      <c r="E687" s="253"/>
      <c r="F687" s="254" t="s">
        <v>1261</v>
      </c>
      <c r="G687" s="253" t="s">
        <v>224</v>
      </c>
    </row>
    <row r="688" spans="1:7" x14ac:dyDescent="0.3">
      <c r="A688" s="253">
        <f t="shared" si="10"/>
        <v>0</v>
      </c>
      <c r="B688" s="253" t="s">
        <v>1</v>
      </c>
      <c r="C688" s="254" t="s">
        <v>86</v>
      </c>
      <c r="D688" s="255" t="s">
        <v>1262</v>
      </c>
      <c r="E688" s="253"/>
      <c r="F688" s="254" t="s">
        <v>1263</v>
      </c>
      <c r="G688" s="253" t="s">
        <v>224</v>
      </c>
    </row>
    <row r="689" spans="1:7" x14ac:dyDescent="0.3">
      <c r="A689" s="253">
        <f t="shared" si="10"/>
        <v>0</v>
      </c>
      <c r="B689" s="253" t="s">
        <v>1</v>
      </c>
      <c r="C689" s="254" t="s">
        <v>86</v>
      </c>
      <c r="D689" s="255" t="s">
        <v>1264</v>
      </c>
      <c r="E689" s="253"/>
      <c r="F689" s="254" t="s">
        <v>1265</v>
      </c>
      <c r="G689" s="253" t="s">
        <v>224</v>
      </c>
    </row>
    <row r="690" spans="1:7" x14ac:dyDescent="0.3">
      <c r="A690" s="253">
        <f t="shared" si="10"/>
        <v>0</v>
      </c>
      <c r="B690" s="253" t="s">
        <v>1</v>
      </c>
      <c r="C690" s="254" t="s">
        <v>86</v>
      </c>
      <c r="D690" s="255" t="s">
        <v>1266</v>
      </c>
      <c r="E690" s="253"/>
      <c r="F690" s="254" t="s">
        <v>1267</v>
      </c>
      <c r="G690" s="253" t="s">
        <v>224</v>
      </c>
    </row>
    <row r="691" spans="1:7" x14ac:dyDescent="0.3">
      <c r="A691" s="253">
        <f t="shared" si="10"/>
        <v>0</v>
      </c>
      <c r="B691" s="253" t="s">
        <v>1</v>
      </c>
      <c r="C691" s="254" t="s">
        <v>86</v>
      </c>
      <c r="D691" s="255" t="s">
        <v>1268</v>
      </c>
      <c r="E691" s="253"/>
      <c r="F691" s="254" t="s">
        <v>1269</v>
      </c>
      <c r="G691" s="253" t="s">
        <v>224</v>
      </c>
    </row>
    <row r="692" spans="1:7" x14ac:dyDescent="0.3">
      <c r="A692" s="253">
        <f t="shared" si="10"/>
        <v>0</v>
      </c>
      <c r="B692" s="253" t="s">
        <v>1</v>
      </c>
      <c r="C692" s="254" t="s">
        <v>86</v>
      </c>
      <c r="D692" s="255" t="s">
        <v>1270</v>
      </c>
      <c r="E692" s="253"/>
      <c r="F692" s="254" t="s">
        <v>1271</v>
      </c>
      <c r="G692" s="253" t="s">
        <v>224</v>
      </c>
    </row>
    <row r="693" spans="1:7" x14ac:dyDescent="0.3">
      <c r="A693" s="253">
        <f t="shared" si="10"/>
        <v>0</v>
      </c>
      <c r="B693" s="253" t="s">
        <v>1</v>
      </c>
      <c r="C693" s="254" t="s">
        <v>86</v>
      </c>
      <c r="D693" s="255" t="s">
        <v>1272</v>
      </c>
      <c r="E693" s="253"/>
      <c r="F693" s="254" t="s">
        <v>1273</v>
      </c>
      <c r="G693" s="253" t="s">
        <v>224</v>
      </c>
    </row>
    <row r="694" spans="1:7" x14ac:dyDescent="0.3">
      <c r="A694" s="253">
        <f t="shared" si="10"/>
        <v>0</v>
      </c>
      <c r="B694" s="253" t="s">
        <v>1</v>
      </c>
      <c r="C694" s="254" t="s">
        <v>86</v>
      </c>
      <c r="D694" s="255" t="s">
        <v>1274</v>
      </c>
      <c r="E694" s="253"/>
      <c r="F694" s="254" t="s">
        <v>1273</v>
      </c>
      <c r="G694" s="253" t="s">
        <v>224</v>
      </c>
    </row>
    <row r="695" spans="1:7" x14ac:dyDescent="0.3">
      <c r="A695" s="253">
        <f t="shared" si="10"/>
        <v>0</v>
      </c>
      <c r="B695" s="253" t="s">
        <v>1</v>
      </c>
      <c r="C695" s="254" t="s">
        <v>86</v>
      </c>
      <c r="D695" s="255" t="s">
        <v>1275</v>
      </c>
      <c r="E695" s="253"/>
      <c r="F695" s="254" t="s">
        <v>1276</v>
      </c>
      <c r="G695" s="253" t="s">
        <v>224</v>
      </c>
    </row>
    <row r="696" spans="1:7" x14ac:dyDescent="0.3">
      <c r="A696" s="253">
        <f t="shared" si="10"/>
        <v>0</v>
      </c>
      <c r="B696" s="253" t="s">
        <v>1</v>
      </c>
      <c r="C696" s="254" t="s">
        <v>86</v>
      </c>
      <c r="D696" s="255" t="s">
        <v>1277</v>
      </c>
      <c r="E696" s="253"/>
      <c r="F696" s="254" t="s">
        <v>1214</v>
      </c>
      <c r="G696" s="253" t="s">
        <v>224</v>
      </c>
    </row>
    <row r="697" spans="1:7" x14ac:dyDescent="0.3">
      <c r="A697" s="253">
        <f t="shared" si="10"/>
        <v>0</v>
      </c>
      <c r="B697" s="253" t="s">
        <v>1</v>
      </c>
      <c r="C697" s="254" t="s">
        <v>86</v>
      </c>
      <c r="D697" s="255" t="s">
        <v>1278</v>
      </c>
      <c r="E697" s="253"/>
      <c r="F697" s="254" t="s">
        <v>1279</v>
      </c>
      <c r="G697" s="253" t="s">
        <v>224</v>
      </c>
    </row>
    <row r="698" spans="1:7" x14ac:dyDescent="0.3">
      <c r="A698" s="253">
        <f t="shared" si="10"/>
        <v>0</v>
      </c>
      <c r="B698" s="253" t="s">
        <v>1</v>
      </c>
      <c r="C698" s="256" t="s">
        <v>1280</v>
      </c>
      <c r="D698" s="258" t="s">
        <v>1281</v>
      </c>
      <c r="E698" s="258"/>
      <c r="F698" s="258" t="s">
        <v>1282</v>
      </c>
      <c r="G698" s="258" t="s">
        <v>225</v>
      </c>
    </row>
    <row r="699" spans="1:7" x14ac:dyDescent="0.3">
      <c r="A699" s="253">
        <f t="shared" si="10"/>
        <v>0</v>
      </c>
      <c r="B699" s="253" t="s">
        <v>1</v>
      </c>
      <c r="C699" s="256" t="s">
        <v>1280</v>
      </c>
      <c r="D699" s="258" t="s">
        <v>1283</v>
      </c>
      <c r="E699" s="258" t="s">
        <v>415</v>
      </c>
      <c r="F699" s="258" t="s">
        <v>1284</v>
      </c>
      <c r="G699" s="258" t="s">
        <v>225</v>
      </c>
    </row>
    <row r="700" spans="1:7" x14ac:dyDescent="0.3">
      <c r="A700" s="253">
        <f t="shared" si="10"/>
        <v>0</v>
      </c>
      <c r="B700" s="253" t="s">
        <v>1</v>
      </c>
      <c r="C700" s="256" t="s">
        <v>1280</v>
      </c>
      <c r="D700" s="258" t="s">
        <v>1285</v>
      </c>
      <c r="E700" s="258"/>
      <c r="F700" s="258" t="s">
        <v>1286</v>
      </c>
      <c r="G700" s="258" t="s">
        <v>225</v>
      </c>
    </row>
    <row r="701" spans="1:7" x14ac:dyDescent="0.3">
      <c r="A701" s="253">
        <f t="shared" si="10"/>
        <v>0</v>
      </c>
      <c r="B701" s="253" t="s">
        <v>1</v>
      </c>
      <c r="C701" s="256" t="s">
        <v>1280</v>
      </c>
      <c r="D701" s="258" t="s">
        <v>1287</v>
      </c>
      <c r="E701" s="258" t="s">
        <v>1288</v>
      </c>
      <c r="F701" s="258" t="s">
        <v>787</v>
      </c>
      <c r="G701" s="258" t="s">
        <v>225</v>
      </c>
    </row>
    <row r="702" spans="1:7" x14ac:dyDescent="0.3">
      <c r="A702" s="253">
        <f t="shared" si="10"/>
        <v>0</v>
      </c>
      <c r="B702" s="253" t="s">
        <v>1</v>
      </c>
      <c r="C702" s="256" t="s">
        <v>1280</v>
      </c>
      <c r="D702" s="258" t="s">
        <v>1289</v>
      </c>
      <c r="E702" s="258" t="s">
        <v>1288</v>
      </c>
      <c r="F702" s="258" t="s">
        <v>787</v>
      </c>
      <c r="G702" s="258" t="s">
        <v>225</v>
      </c>
    </row>
    <row r="703" spans="1:7" x14ac:dyDescent="0.3">
      <c r="A703" s="253">
        <f t="shared" si="10"/>
        <v>0</v>
      </c>
      <c r="B703" s="253" t="s">
        <v>1</v>
      </c>
      <c r="C703" s="256" t="s">
        <v>1280</v>
      </c>
      <c r="D703" s="258" t="s">
        <v>1290</v>
      </c>
      <c r="E703" s="258" t="s">
        <v>1288</v>
      </c>
      <c r="F703" s="258" t="s">
        <v>1291</v>
      </c>
      <c r="G703" s="258" t="s">
        <v>225</v>
      </c>
    </row>
    <row r="704" spans="1:7" x14ac:dyDescent="0.3">
      <c r="A704" s="253">
        <f t="shared" si="10"/>
        <v>0</v>
      </c>
      <c r="B704" s="253" t="s">
        <v>1</v>
      </c>
      <c r="C704" s="256" t="s">
        <v>1280</v>
      </c>
      <c r="D704" s="258" t="s">
        <v>1292</v>
      </c>
      <c r="E704" s="258" t="s">
        <v>1288</v>
      </c>
      <c r="F704" s="258" t="s">
        <v>1291</v>
      </c>
      <c r="G704" s="258" t="s">
        <v>225</v>
      </c>
    </row>
    <row r="705" spans="1:7" x14ac:dyDescent="0.3">
      <c r="A705" s="253">
        <f t="shared" si="10"/>
        <v>0</v>
      </c>
      <c r="B705" s="253" t="s">
        <v>1</v>
      </c>
      <c r="C705" s="256" t="s">
        <v>1280</v>
      </c>
      <c r="D705" s="258" t="s">
        <v>1293</v>
      </c>
      <c r="E705" s="258"/>
      <c r="F705" s="258" t="s">
        <v>1294</v>
      </c>
      <c r="G705" s="258" t="s">
        <v>225</v>
      </c>
    </row>
    <row r="706" spans="1:7" x14ac:dyDescent="0.3">
      <c r="A706" s="253">
        <f t="shared" ref="A706:A769" si="11">IF(J706="SI",IF(C706&lt;&gt;C705,1,A705+1),IF(C706&lt;&gt;C705,0,A705))</f>
        <v>0</v>
      </c>
      <c r="B706" s="253" t="s">
        <v>1</v>
      </c>
      <c r="C706" s="256" t="s">
        <v>1280</v>
      </c>
      <c r="D706" s="258" t="s">
        <v>1295</v>
      </c>
      <c r="E706" s="258" t="s">
        <v>556</v>
      </c>
      <c r="F706" s="258">
        <v>416</v>
      </c>
      <c r="G706" s="258" t="s">
        <v>225</v>
      </c>
    </row>
    <row r="707" spans="1:7" x14ac:dyDescent="0.3">
      <c r="A707" s="253">
        <f t="shared" si="11"/>
        <v>0</v>
      </c>
      <c r="B707" s="253" t="s">
        <v>1</v>
      </c>
      <c r="C707" s="256" t="s">
        <v>1280</v>
      </c>
      <c r="D707" s="258" t="s">
        <v>1296</v>
      </c>
      <c r="E707" s="258" t="s">
        <v>364</v>
      </c>
      <c r="F707" s="258" t="s">
        <v>1291</v>
      </c>
      <c r="G707" s="258" t="s">
        <v>225</v>
      </c>
    </row>
    <row r="708" spans="1:7" x14ac:dyDescent="0.3">
      <c r="A708" s="253">
        <f t="shared" si="11"/>
        <v>0</v>
      </c>
      <c r="B708" s="253" t="s">
        <v>1</v>
      </c>
      <c r="C708" s="256" t="s">
        <v>1280</v>
      </c>
      <c r="D708" s="258" t="s">
        <v>1297</v>
      </c>
      <c r="E708" s="258"/>
      <c r="F708" s="258" t="s">
        <v>1298</v>
      </c>
      <c r="G708" s="258" t="s">
        <v>225</v>
      </c>
    </row>
    <row r="709" spans="1:7" x14ac:dyDescent="0.3">
      <c r="A709" s="253">
        <f t="shared" si="11"/>
        <v>0</v>
      </c>
      <c r="B709" s="253" t="s">
        <v>1</v>
      </c>
      <c r="C709" s="256" t="s">
        <v>1280</v>
      </c>
      <c r="D709" s="258" t="s">
        <v>1299</v>
      </c>
      <c r="E709" s="258"/>
      <c r="F709" s="258" t="s">
        <v>1300</v>
      </c>
      <c r="G709" s="258" t="s">
        <v>225</v>
      </c>
    </row>
    <row r="710" spans="1:7" x14ac:dyDescent="0.3">
      <c r="A710" s="253">
        <f t="shared" si="11"/>
        <v>0</v>
      </c>
      <c r="B710" s="253" t="s">
        <v>1</v>
      </c>
      <c r="C710" s="256" t="s">
        <v>1280</v>
      </c>
      <c r="D710" s="258" t="s">
        <v>1301</v>
      </c>
      <c r="E710" s="258"/>
      <c r="F710" s="258" t="s">
        <v>1291</v>
      </c>
      <c r="G710" s="258" t="s">
        <v>225</v>
      </c>
    </row>
    <row r="711" spans="1:7" x14ac:dyDescent="0.3">
      <c r="A711" s="253">
        <f t="shared" si="11"/>
        <v>0</v>
      </c>
      <c r="B711" s="253" t="s">
        <v>1</v>
      </c>
      <c r="C711" s="256" t="s">
        <v>1280</v>
      </c>
      <c r="D711" s="258" t="s">
        <v>1302</v>
      </c>
      <c r="E711" s="258"/>
      <c r="F711" s="258">
        <v>416</v>
      </c>
      <c r="G711" s="258" t="s">
        <v>225</v>
      </c>
    </row>
    <row r="712" spans="1:7" x14ac:dyDescent="0.3">
      <c r="A712" s="253">
        <f t="shared" si="11"/>
        <v>0</v>
      </c>
      <c r="B712" s="253" t="s">
        <v>1</v>
      </c>
      <c r="C712" s="256" t="s">
        <v>1280</v>
      </c>
      <c r="D712" s="258" t="s">
        <v>1303</v>
      </c>
      <c r="E712" s="258"/>
      <c r="F712" s="258" t="s">
        <v>1304</v>
      </c>
      <c r="G712" s="258" t="s">
        <v>225</v>
      </c>
    </row>
    <row r="713" spans="1:7" x14ac:dyDescent="0.3">
      <c r="A713" s="253">
        <f t="shared" si="11"/>
        <v>0</v>
      </c>
      <c r="B713" s="253" t="s">
        <v>1</v>
      </c>
      <c r="C713" s="256" t="s">
        <v>1280</v>
      </c>
      <c r="D713" s="258" t="s">
        <v>1305</v>
      </c>
      <c r="E713" s="258"/>
      <c r="F713" s="258" t="s">
        <v>1306</v>
      </c>
      <c r="G713" s="258" t="s">
        <v>225</v>
      </c>
    </row>
    <row r="714" spans="1:7" x14ac:dyDescent="0.3">
      <c r="A714" s="253">
        <f t="shared" si="11"/>
        <v>0</v>
      </c>
      <c r="B714" s="253" t="s">
        <v>1</v>
      </c>
      <c r="C714" s="256" t="s">
        <v>1280</v>
      </c>
      <c r="D714" s="258" t="s">
        <v>1307</v>
      </c>
      <c r="E714" s="258" t="s">
        <v>378</v>
      </c>
      <c r="F714" s="258" t="s">
        <v>1308</v>
      </c>
      <c r="G714" s="258" t="s">
        <v>225</v>
      </c>
    </row>
    <row r="715" spans="1:7" x14ac:dyDescent="0.3">
      <c r="A715" s="253">
        <f t="shared" si="11"/>
        <v>0</v>
      </c>
      <c r="B715" s="253" t="s">
        <v>1</v>
      </c>
      <c r="C715" s="256" t="s">
        <v>1280</v>
      </c>
      <c r="D715" s="258" t="s">
        <v>1309</v>
      </c>
      <c r="E715" s="258" t="s">
        <v>378</v>
      </c>
      <c r="F715" s="258" t="s">
        <v>1310</v>
      </c>
      <c r="G715" s="258" t="s">
        <v>225</v>
      </c>
    </row>
    <row r="716" spans="1:7" x14ac:dyDescent="0.3">
      <c r="A716" s="253">
        <f t="shared" si="11"/>
        <v>0</v>
      </c>
      <c r="B716" s="253" t="s">
        <v>1</v>
      </c>
      <c r="C716" s="256" t="s">
        <v>1280</v>
      </c>
      <c r="D716" s="258" t="s">
        <v>1311</v>
      </c>
      <c r="E716" s="258" t="s">
        <v>378</v>
      </c>
      <c r="F716" s="258" t="s">
        <v>946</v>
      </c>
      <c r="G716" s="258" t="s">
        <v>225</v>
      </c>
    </row>
    <row r="717" spans="1:7" x14ac:dyDescent="0.3">
      <c r="A717" s="253">
        <f t="shared" si="11"/>
        <v>0</v>
      </c>
      <c r="B717" s="253" t="s">
        <v>1</v>
      </c>
      <c r="C717" s="256" t="s">
        <v>1280</v>
      </c>
      <c r="D717" s="258" t="s">
        <v>1312</v>
      </c>
      <c r="E717" s="258" t="s">
        <v>378</v>
      </c>
      <c r="F717" s="258" t="s">
        <v>946</v>
      </c>
      <c r="G717" s="258" t="s">
        <v>225</v>
      </c>
    </row>
    <row r="718" spans="1:7" x14ac:dyDescent="0.3">
      <c r="A718" s="253">
        <f t="shared" si="11"/>
        <v>0</v>
      </c>
      <c r="B718" s="253" t="s">
        <v>1</v>
      </c>
      <c r="C718" s="256" t="s">
        <v>1280</v>
      </c>
      <c r="D718" s="258" t="s">
        <v>1313</v>
      </c>
      <c r="E718" s="258" t="s">
        <v>364</v>
      </c>
      <c r="F718" s="258" t="s">
        <v>1314</v>
      </c>
      <c r="G718" s="258" t="s">
        <v>225</v>
      </c>
    </row>
    <row r="719" spans="1:7" x14ac:dyDescent="0.3">
      <c r="A719" s="253">
        <f t="shared" si="11"/>
        <v>0</v>
      </c>
      <c r="B719" s="253" t="s">
        <v>1</v>
      </c>
      <c r="C719" s="256" t="s">
        <v>1280</v>
      </c>
      <c r="D719" s="258" t="s">
        <v>1315</v>
      </c>
      <c r="E719" s="258" t="s">
        <v>1288</v>
      </c>
      <c r="F719" s="258">
        <v>16.383738425925927</v>
      </c>
      <c r="G719" s="258" t="s">
        <v>225</v>
      </c>
    </row>
    <row r="720" spans="1:7" x14ac:dyDescent="0.3">
      <c r="A720" s="253">
        <f t="shared" si="11"/>
        <v>0</v>
      </c>
      <c r="B720" s="253" t="s">
        <v>1</v>
      </c>
      <c r="C720" s="256" t="s">
        <v>1280</v>
      </c>
      <c r="D720" s="258" t="s">
        <v>1316</v>
      </c>
      <c r="E720" s="258" t="s">
        <v>364</v>
      </c>
      <c r="F720" s="258" t="s">
        <v>1317</v>
      </c>
      <c r="G720" s="258" t="s">
        <v>225</v>
      </c>
    </row>
    <row r="721" spans="1:7" x14ac:dyDescent="0.3">
      <c r="A721" s="253">
        <f t="shared" si="11"/>
        <v>0</v>
      </c>
      <c r="B721" s="253" t="s">
        <v>1</v>
      </c>
      <c r="C721" s="256" t="s">
        <v>1280</v>
      </c>
      <c r="D721" s="258" t="s">
        <v>1318</v>
      </c>
      <c r="E721" s="258" t="s">
        <v>467</v>
      </c>
      <c r="F721" s="258" t="s">
        <v>1319</v>
      </c>
      <c r="G721" s="258" t="s">
        <v>225</v>
      </c>
    </row>
    <row r="722" spans="1:7" x14ac:dyDescent="0.3">
      <c r="A722" s="253">
        <f t="shared" si="11"/>
        <v>0</v>
      </c>
      <c r="B722" s="253" t="s">
        <v>1</v>
      </c>
      <c r="C722" s="256" t="s">
        <v>1280</v>
      </c>
      <c r="D722" s="258" t="s">
        <v>1320</v>
      </c>
      <c r="E722" s="258" t="s">
        <v>1288</v>
      </c>
      <c r="F722" s="258">
        <v>15.425347222222221</v>
      </c>
      <c r="G722" s="258" t="s">
        <v>225</v>
      </c>
    </row>
    <row r="723" spans="1:7" x14ac:dyDescent="0.3">
      <c r="A723" s="253">
        <f t="shared" si="11"/>
        <v>0</v>
      </c>
      <c r="B723" s="253" t="s">
        <v>1</v>
      </c>
      <c r="C723" s="256" t="s">
        <v>1280</v>
      </c>
      <c r="D723" s="258" t="s">
        <v>1321</v>
      </c>
      <c r="E723" s="258" t="s">
        <v>388</v>
      </c>
      <c r="F723" s="258" t="s">
        <v>1322</v>
      </c>
      <c r="G723" s="258" t="s">
        <v>225</v>
      </c>
    </row>
    <row r="724" spans="1:7" x14ac:dyDescent="0.3">
      <c r="A724" s="253">
        <f t="shared" si="11"/>
        <v>0</v>
      </c>
      <c r="B724" s="253" t="s">
        <v>1</v>
      </c>
      <c r="C724" s="256" t="s">
        <v>1280</v>
      </c>
      <c r="D724" s="258" t="s">
        <v>1323</v>
      </c>
      <c r="E724" s="258" t="s">
        <v>903</v>
      </c>
      <c r="F724" s="258" t="s">
        <v>1324</v>
      </c>
      <c r="G724" s="258" t="s">
        <v>225</v>
      </c>
    </row>
    <row r="725" spans="1:7" x14ac:dyDescent="0.3">
      <c r="A725" s="253">
        <f t="shared" si="11"/>
        <v>0</v>
      </c>
      <c r="B725" s="253" t="s">
        <v>1</v>
      </c>
      <c r="C725" s="256" t="s">
        <v>1280</v>
      </c>
      <c r="D725" s="258" t="s">
        <v>1325</v>
      </c>
      <c r="E725" s="258" t="s">
        <v>903</v>
      </c>
      <c r="F725" s="258" t="s">
        <v>1324</v>
      </c>
      <c r="G725" s="258" t="s">
        <v>225</v>
      </c>
    </row>
    <row r="726" spans="1:7" x14ac:dyDescent="0.3">
      <c r="A726" s="253">
        <f t="shared" si="11"/>
        <v>0</v>
      </c>
      <c r="B726" s="253" t="s">
        <v>1</v>
      </c>
      <c r="C726" s="256" t="s">
        <v>1280</v>
      </c>
      <c r="D726" s="258" t="s">
        <v>1326</v>
      </c>
      <c r="E726" s="258" t="s">
        <v>903</v>
      </c>
      <c r="F726" s="258" t="s">
        <v>1324</v>
      </c>
      <c r="G726" s="258" t="s">
        <v>225</v>
      </c>
    </row>
    <row r="727" spans="1:7" x14ac:dyDescent="0.3">
      <c r="A727" s="253">
        <f t="shared" si="11"/>
        <v>0</v>
      </c>
      <c r="B727" s="253" t="s">
        <v>1</v>
      </c>
      <c r="C727" s="256" t="s">
        <v>1280</v>
      </c>
      <c r="D727" s="258" t="s">
        <v>1327</v>
      </c>
      <c r="E727" s="258" t="s">
        <v>903</v>
      </c>
      <c r="F727" s="258" t="s">
        <v>1324</v>
      </c>
      <c r="G727" s="258" t="s">
        <v>225</v>
      </c>
    </row>
    <row r="728" spans="1:7" x14ac:dyDescent="0.3">
      <c r="A728" s="253">
        <f t="shared" si="11"/>
        <v>0</v>
      </c>
      <c r="B728" s="253" t="s">
        <v>1</v>
      </c>
      <c r="C728" s="256" t="s">
        <v>1280</v>
      </c>
      <c r="D728" s="258" t="s">
        <v>1328</v>
      </c>
      <c r="E728" s="258" t="s">
        <v>903</v>
      </c>
      <c r="F728" s="258" t="s">
        <v>1329</v>
      </c>
      <c r="G728" s="258" t="s">
        <v>225</v>
      </c>
    </row>
    <row r="729" spans="1:7" x14ac:dyDescent="0.3">
      <c r="A729" s="253">
        <f t="shared" si="11"/>
        <v>0</v>
      </c>
      <c r="B729" s="253" t="s">
        <v>1</v>
      </c>
      <c r="C729" s="256" t="s">
        <v>1280</v>
      </c>
      <c r="D729" s="258" t="s">
        <v>1330</v>
      </c>
      <c r="E729" s="258" t="s">
        <v>903</v>
      </c>
      <c r="F729" s="258" t="s">
        <v>1324</v>
      </c>
      <c r="G729" s="258" t="s">
        <v>225</v>
      </c>
    </row>
    <row r="730" spans="1:7" x14ac:dyDescent="0.3">
      <c r="A730" s="253">
        <f t="shared" si="11"/>
        <v>0</v>
      </c>
      <c r="B730" s="253" t="s">
        <v>1</v>
      </c>
      <c r="C730" s="256" t="s">
        <v>1280</v>
      </c>
      <c r="D730" s="258" t="s">
        <v>1331</v>
      </c>
      <c r="E730" s="258" t="s">
        <v>903</v>
      </c>
      <c r="F730" s="258" t="s">
        <v>1329</v>
      </c>
      <c r="G730" s="258" t="s">
        <v>225</v>
      </c>
    </row>
    <row r="731" spans="1:7" x14ac:dyDescent="0.3">
      <c r="A731" s="253">
        <f t="shared" si="11"/>
        <v>0</v>
      </c>
      <c r="B731" s="253" t="s">
        <v>1</v>
      </c>
      <c r="C731" s="256" t="s">
        <v>1280</v>
      </c>
      <c r="D731" s="258" t="s">
        <v>1332</v>
      </c>
      <c r="E731" s="258" t="s">
        <v>556</v>
      </c>
      <c r="F731" s="258" t="s">
        <v>1333</v>
      </c>
      <c r="G731" s="258" t="s">
        <v>225</v>
      </c>
    </row>
    <row r="732" spans="1:7" x14ac:dyDescent="0.3">
      <c r="A732" s="253">
        <f t="shared" si="11"/>
        <v>0</v>
      </c>
      <c r="B732" s="253" t="s">
        <v>1</v>
      </c>
      <c r="C732" s="256" t="s">
        <v>1280</v>
      </c>
      <c r="D732" s="258" t="s">
        <v>1334</v>
      </c>
      <c r="E732" s="258" t="s">
        <v>388</v>
      </c>
      <c r="F732" s="258" t="s">
        <v>1335</v>
      </c>
      <c r="G732" s="258" t="s">
        <v>225</v>
      </c>
    </row>
    <row r="733" spans="1:7" x14ac:dyDescent="0.3">
      <c r="A733" s="253">
        <f t="shared" si="11"/>
        <v>0</v>
      </c>
      <c r="B733" s="253" t="s">
        <v>1</v>
      </c>
      <c r="C733" s="257" t="s">
        <v>65</v>
      </c>
      <c r="D733" s="258" t="s">
        <v>1336</v>
      </c>
      <c r="E733" s="258" t="s">
        <v>1337</v>
      </c>
      <c r="F733" s="258" t="s">
        <v>1338</v>
      </c>
      <c r="G733" s="258" t="s">
        <v>354</v>
      </c>
    </row>
    <row r="734" spans="1:7" x14ac:dyDescent="0.3">
      <c r="A734" s="253">
        <f t="shared" si="11"/>
        <v>0</v>
      </c>
      <c r="B734" s="253" t="s">
        <v>1</v>
      </c>
      <c r="C734" s="257" t="s">
        <v>65</v>
      </c>
      <c r="D734" s="258" t="s">
        <v>1339</v>
      </c>
      <c r="E734" s="258"/>
      <c r="F734" s="258" t="s">
        <v>1340</v>
      </c>
      <c r="G734" s="258" t="s">
        <v>224</v>
      </c>
    </row>
    <row r="735" spans="1:7" x14ac:dyDescent="0.3">
      <c r="A735" s="253">
        <f t="shared" si="11"/>
        <v>0</v>
      </c>
      <c r="B735" s="253" t="s">
        <v>1</v>
      </c>
      <c r="C735" s="257" t="s">
        <v>65</v>
      </c>
      <c r="D735" s="258" t="s">
        <v>1341</v>
      </c>
      <c r="E735" s="258" t="s">
        <v>364</v>
      </c>
      <c r="F735" s="258" t="s">
        <v>1342</v>
      </c>
      <c r="G735" s="258" t="s">
        <v>225</v>
      </c>
    </row>
    <row r="736" spans="1:7" x14ac:dyDescent="0.3">
      <c r="A736" s="253">
        <f t="shared" si="11"/>
        <v>0</v>
      </c>
      <c r="B736" s="253" t="s">
        <v>1</v>
      </c>
      <c r="C736" s="257" t="s">
        <v>65</v>
      </c>
      <c r="D736" s="258" t="s">
        <v>1343</v>
      </c>
      <c r="E736" s="258"/>
      <c r="F736" s="258" t="s">
        <v>1198</v>
      </c>
      <c r="G736" s="258" t="s">
        <v>224</v>
      </c>
    </row>
    <row r="737" spans="1:7" x14ac:dyDescent="0.3">
      <c r="A737" s="253">
        <f t="shared" si="11"/>
        <v>0</v>
      </c>
      <c r="B737" s="253" t="s">
        <v>1</v>
      </c>
      <c r="C737" s="257" t="s">
        <v>65</v>
      </c>
      <c r="D737" s="258" t="s">
        <v>1344</v>
      </c>
      <c r="E737" s="258"/>
      <c r="F737" s="258" t="s">
        <v>1198</v>
      </c>
      <c r="G737" s="258" t="s">
        <v>224</v>
      </c>
    </row>
    <row r="738" spans="1:7" x14ac:dyDescent="0.3">
      <c r="A738" s="253">
        <f t="shared" si="11"/>
        <v>0</v>
      </c>
      <c r="B738" s="253" t="s">
        <v>1</v>
      </c>
      <c r="C738" s="257" t="s">
        <v>65</v>
      </c>
      <c r="D738" s="258" t="s">
        <v>1345</v>
      </c>
      <c r="E738" s="258"/>
      <c r="F738" s="258" t="s">
        <v>1198</v>
      </c>
      <c r="G738" s="258" t="s">
        <v>224</v>
      </c>
    </row>
    <row r="739" spans="1:7" x14ac:dyDescent="0.3">
      <c r="A739" s="253">
        <f t="shared" si="11"/>
        <v>0</v>
      </c>
      <c r="B739" s="253" t="s">
        <v>1</v>
      </c>
      <c r="C739" s="257" t="s">
        <v>65</v>
      </c>
      <c r="D739" s="258" t="s">
        <v>1346</v>
      </c>
      <c r="E739" s="258"/>
      <c r="F739" s="258" t="s">
        <v>1198</v>
      </c>
      <c r="G739" s="258" t="s">
        <v>224</v>
      </c>
    </row>
    <row r="740" spans="1:7" x14ac:dyDescent="0.3">
      <c r="A740" s="253">
        <f t="shared" si="11"/>
        <v>0</v>
      </c>
      <c r="B740" s="253" t="s">
        <v>1</v>
      </c>
      <c r="C740" s="257" t="s">
        <v>65</v>
      </c>
      <c r="D740" s="258" t="s">
        <v>1347</v>
      </c>
      <c r="E740" s="258"/>
      <c r="F740" s="258" t="s">
        <v>1348</v>
      </c>
      <c r="G740" s="258" t="s">
        <v>224</v>
      </c>
    </row>
    <row r="741" spans="1:7" x14ac:dyDescent="0.3">
      <c r="A741" s="253">
        <f t="shared" si="11"/>
        <v>0</v>
      </c>
      <c r="B741" s="253" t="s">
        <v>1</v>
      </c>
      <c r="C741" s="257" t="s">
        <v>65</v>
      </c>
      <c r="D741" s="258" t="s">
        <v>1349</v>
      </c>
      <c r="E741" s="258"/>
      <c r="F741" s="258" t="s">
        <v>1350</v>
      </c>
      <c r="G741" s="258" t="s">
        <v>225</v>
      </c>
    </row>
    <row r="742" spans="1:7" x14ac:dyDescent="0.3">
      <c r="A742" s="253">
        <f t="shared" si="11"/>
        <v>0</v>
      </c>
      <c r="B742" s="253" t="s">
        <v>1</v>
      </c>
      <c r="C742" s="257" t="s">
        <v>65</v>
      </c>
      <c r="D742" s="258" t="s">
        <v>1351</v>
      </c>
      <c r="E742" s="258"/>
      <c r="F742" s="258" t="s">
        <v>1352</v>
      </c>
      <c r="G742" s="258" t="s">
        <v>225</v>
      </c>
    </row>
    <row r="743" spans="1:7" x14ac:dyDescent="0.3">
      <c r="A743" s="253">
        <f t="shared" si="11"/>
        <v>0</v>
      </c>
      <c r="B743" s="253" t="s">
        <v>1</v>
      </c>
      <c r="C743" s="257" t="s">
        <v>65</v>
      </c>
      <c r="D743" s="258" t="s">
        <v>1353</v>
      </c>
      <c r="E743" s="258"/>
      <c r="F743" s="258" t="s">
        <v>1354</v>
      </c>
      <c r="G743" s="258" t="s">
        <v>224</v>
      </c>
    </row>
    <row r="744" spans="1:7" x14ac:dyDescent="0.3">
      <c r="A744" s="253">
        <f t="shared" si="11"/>
        <v>0</v>
      </c>
      <c r="B744" s="253" t="s">
        <v>1</v>
      </c>
      <c r="C744" s="257" t="s">
        <v>65</v>
      </c>
      <c r="D744" s="258" t="s">
        <v>1355</v>
      </c>
      <c r="E744" s="258"/>
      <c r="F744" s="258" t="s">
        <v>1356</v>
      </c>
      <c r="G744" s="258" t="s">
        <v>224</v>
      </c>
    </row>
    <row r="745" spans="1:7" x14ac:dyDescent="0.3">
      <c r="A745" s="253">
        <f t="shared" si="11"/>
        <v>0</v>
      </c>
      <c r="B745" s="253" t="s">
        <v>1</v>
      </c>
      <c r="C745" s="257" t="s">
        <v>65</v>
      </c>
      <c r="D745" s="258" t="s">
        <v>1357</v>
      </c>
      <c r="E745" s="258"/>
      <c r="F745" s="258" t="s">
        <v>1358</v>
      </c>
      <c r="G745" s="258" t="s">
        <v>224</v>
      </c>
    </row>
    <row r="746" spans="1:7" x14ac:dyDescent="0.3">
      <c r="A746" s="253">
        <f t="shared" si="11"/>
        <v>0</v>
      </c>
      <c r="B746" s="253" t="s">
        <v>1</v>
      </c>
      <c r="C746" s="257" t="s">
        <v>65</v>
      </c>
      <c r="D746" s="258" t="s">
        <v>1359</v>
      </c>
      <c r="E746" s="258" t="s">
        <v>378</v>
      </c>
      <c r="F746" s="258" t="s">
        <v>1286</v>
      </c>
      <c r="G746" s="258" t="s">
        <v>225</v>
      </c>
    </row>
    <row r="747" spans="1:7" x14ac:dyDescent="0.3">
      <c r="A747" s="253">
        <f t="shared" si="11"/>
        <v>0</v>
      </c>
      <c r="B747" s="253" t="s">
        <v>1</v>
      </c>
      <c r="C747" s="257" t="s">
        <v>65</v>
      </c>
      <c r="D747" s="258" t="s">
        <v>1360</v>
      </c>
      <c r="E747" s="258" t="s">
        <v>378</v>
      </c>
      <c r="F747" s="258" t="s">
        <v>1286</v>
      </c>
      <c r="G747" s="258" t="s">
        <v>225</v>
      </c>
    </row>
    <row r="748" spans="1:7" x14ac:dyDescent="0.3">
      <c r="A748" s="253">
        <f t="shared" si="11"/>
        <v>0</v>
      </c>
      <c r="B748" s="253" t="s">
        <v>1</v>
      </c>
      <c r="C748" s="257" t="s">
        <v>65</v>
      </c>
      <c r="D748" s="258" t="s">
        <v>1361</v>
      </c>
      <c r="E748" s="258" t="s">
        <v>364</v>
      </c>
      <c r="F748" s="258">
        <v>15.842071759259261</v>
      </c>
      <c r="G748" s="258" t="s">
        <v>225</v>
      </c>
    </row>
    <row r="749" spans="1:7" x14ac:dyDescent="0.3">
      <c r="A749" s="253">
        <f t="shared" si="11"/>
        <v>0</v>
      </c>
      <c r="B749" s="253" t="s">
        <v>1</v>
      </c>
      <c r="C749" s="257" t="s">
        <v>65</v>
      </c>
      <c r="D749" s="258" t="s">
        <v>1362</v>
      </c>
      <c r="E749" s="258" t="s">
        <v>364</v>
      </c>
      <c r="F749" s="258">
        <v>15.842071759259261</v>
      </c>
      <c r="G749" s="258" t="s">
        <v>225</v>
      </c>
    </row>
    <row r="750" spans="1:7" x14ac:dyDescent="0.3">
      <c r="A750" s="253">
        <f t="shared" si="11"/>
        <v>0</v>
      </c>
      <c r="B750" s="253" t="s">
        <v>1</v>
      </c>
      <c r="C750" s="257" t="s">
        <v>65</v>
      </c>
      <c r="D750" s="258" t="s">
        <v>1363</v>
      </c>
      <c r="E750" s="258" t="s">
        <v>364</v>
      </c>
      <c r="F750" s="258">
        <v>15.842071759259261</v>
      </c>
      <c r="G750" s="258" t="s">
        <v>225</v>
      </c>
    </row>
    <row r="751" spans="1:7" x14ac:dyDescent="0.3">
      <c r="A751" s="253">
        <f t="shared" si="11"/>
        <v>0</v>
      </c>
      <c r="B751" s="253" t="s">
        <v>1</v>
      </c>
      <c r="C751" s="257" t="s">
        <v>65</v>
      </c>
      <c r="D751" s="258" t="s">
        <v>1364</v>
      </c>
      <c r="E751" s="258" t="s">
        <v>364</v>
      </c>
      <c r="F751" s="258">
        <v>15.842071759259261</v>
      </c>
      <c r="G751" s="258" t="s">
        <v>225</v>
      </c>
    </row>
    <row r="752" spans="1:7" x14ac:dyDescent="0.3">
      <c r="A752" s="253">
        <f t="shared" si="11"/>
        <v>0</v>
      </c>
      <c r="B752" s="253" t="s">
        <v>1</v>
      </c>
      <c r="C752" s="257" t="s">
        <v>65</v>
      </c>
      <c r="D752" s="258" t="s">
        <v>1365</v>
      </c>
      <c r="E752" s="258" t="s">
        <v>364</v>
      </c>
      <c r="F752" s="258" t="s">
        <v>1366</v>
      </c>
      <c r="G752" s="258" t="s">
        <v>225</v>
      </c>
    </row>
    <row r="753" spans="1:7" x14ac:dyDescent="0.3">
      <c r="A753" s="253">
        <f t="shared" si="11"/>
        <v>0</v>
      </c>
      <c r="B753" s="253" t="s">
        <v>1</v>
      </c>
      <c r="C753" s="257" t="s">
        <v>65</v>
      </c>
      <c r="D753" s="258" t="s">
        <v>1367</v>
      </c>
      <c r="E753" s="258" t="s">
        <v>364</v>
      </c>
      <c r="F753" s="258">
        <v>15.842106481481482</v>
      </c>
      <c r="G753" s="258" t="s">
        <v>225</v>
      </c>
    </row>
    <row r="754" spans="1:7" x14ac:dyDescent="0.3">
      <c r="A754" s="253">
        <f t="shared" si="11"/>
        <v>0</v>
      </c>
      <c r="B754" s="253" t="s">
        <v>1</v>
      </c>
      <c r="C754" s="257" t="s">
        <v>65</v>
      </c>
      <c r="D754" s="258" t="s">
        <v>1368</v>
      </c>
      <c r="E754" s="258" t="s">
        <v>364</v>
      </c>
      <c r="F754" s="258">
        <v>15.842106481481482</v>
      </c>
      <c r="G754" s="258" t="s">
        <v>225</v>
      </c>
    </row>
    <row r="755" spans="1:7" x14ac:dyDescent="0.3">
      <c r="A755" s="253">
        <f t="shared" si="11"/>
        <v>0</v>
      </c>
      <c r="B755" s="253" t="s">
        <v>1</v>
      </c>
      <c r="C755" s="257" t="s">
        <v>65</v>
      </c>
      <c r="D755" s="258" t="s">
        <v>1369</v>
      </c>
      <c r="E755" s="258" t="s">
        <v>364</v>
      </c>
      <c r="F755" s="258">
        <v>15.842106481481482</v>
      </c>
      <c r="G755" s="258" t="s">
        <v>225</v>
      </c>
    </row>
    <row r="756" spans="1:7" x14ac:dyDescent="0.3">
      <c r="A756" s="253">
        <f t="shared" si="11"/>
        <v>0</v>
      </c>
      <c r="B756" s="253" t="s">
        <v>1</v>
      </c>
      <c r="C756" s="257" t="s">
        <v>65</v>
      </c>
      <c r="D756" s="258" t="s">
        <v>1370</v>
      </c>
      <c r="E756" s="258" t="s">
        <v>364</v>
      </c>
      <c r="F756" s="258" t="s">
        <v>1366</v>
      </c>
      <c r="G756" s="258" t="s">
        <v>225</v>
      </c>
    </row>
    <row r="757" spans="1:7" x14ac:dyDescent="0.3">
      <c r="A757" s="253">
        <f t="shared" si="11"/>
        <v>0</v>
      </c>
      <c r="B757" s="253" t="s">
        <v>1</v>
      </c>
      <c r="C757" s="257" t="s">
        <v>65</v>
      </c>
      <c r="D757" s="258" t="s">
        <v>1371</v>
      </c>
      <c r="E757" s="258" t="s">
        <v>388</v>
      </c>
      <c r="F757" s="258" t="s">
        <v>1372</v>
      </c>
      <c r="G757" s="258" t="s">
        <v>225</v>
      </c>
    </row>
    <row r="758" spans="1:7" x14ac:dyDescent="0.3">
      <c r="A758" s="253">
        <f t="shared" si="11"/>
        <v>0</v>
      </c>
      <c r="B758" s="253" t="s">
        <v>1</v>
      </c>
      <c r="C758" s="257" t="s">
        <v>65</v>
      </c>
      <c r="D758" s="258" t="s">
        <v>1373</v>
      </c>
      <c r="E758" s="258"/>
      <c r="F758" s="258" t="s">
        <v>1358</v>
      </c>
      <c r="G758" s="258" t="s">
        <v>224</v>
      </c>
    </row>
    <row r="759" spans="1:7" x14ac:dyDescent="0.3">
      <c r="A759" s="253">
        <f t="shared" si="11"/>
        <v>0</v>
      </c>
      <c r="B759" s="253" t="s">
        <v>1</v>
      </c>
      <c r="C759" s="257" t="s">
        <v>65</v>
      </c>
      <c r="D759" s="258" t="s">
        <v>1374</v>
      </c>
      <c r="E759" s="258" t="s">
        <v>388</v>
      </c>
      <c r="F759" s="258" t="s">
        <v>1375</v>
      </c>
      <c r="G759" s="258" t="s">
        <v>225</v>
      </c>
    </row>
    <row r="760" spans="1:7" x14ac:dyDescent="0.3">
      <c r="A760" s="253">
        <f t="shared" si="11"/>
        <v>0</v>
      </c>
      <c r="B760" s="253" t="s">
        <v>1</v>
      </c>
      <c r="C760" s="257" t="s">
        <v>65</v>
      </c>
      <c r="D760" s="258" t="s">
        <v>1376</v>
      </c>
      <c r="E760" s="258" t="s">
        <v>388</v>
      </c>
      <c r="F760" s="258" t="s">
        <v>1375</v>
      </c>
      <c r="G760" s="258" t="s">
        <v>225</v>
      </c>
    </row>
    <row r="761" spans="1:7" x14ac:dyDescent="0.3">
      <c r="A761" s="253">
        <f t="shared" si="11"/>
        <v>0</v>
      </c>
      <c r="B761" s="253" t="s">
        <v>1</v>
      </c>
      <c r="C761" s="257" t="s">
        <v>65</v>
      </c>
      <c r="D761" s="258" t="s">
        <v>1377</v>
      </c>
      <c r="E761" s="258" t="s">
        <v>388</v>
      </c>
      <c r="F761" s="258" t="s">
        <v>1291</v>
      </c>
      <c r="G761" s="258" t="s">
        <v>225</v>
      </c>
    </row>
    <row r="762" spans="1:7" x14ac:dyDescent="0.3">
      <c r="A762" s="253">
        <f t="shared" si="11"/>
        <v>0</v>
      </c>
      <c r="B762" s="253" t="s">
        <v>1</v>
      </c>
      <c r="C762" s="257" t="s">
        <v>65</v>
      </c>
      <c r="D762" s="258" t="s">
        <v>1378</v>
      </c>
      <c r="E762" s="258" t="s">
        <v>1288</v>
      </c>
      <c r="F762" s="258" t="s">
        <v>1379</v>
      </c>
      <c r="G762" s="258" t="s">
        <v>225</v>
      </c>
    </row>
    <row r="763" spans="1:7" x14ac:dyDescent="0.3">
      <c r="A763" s="253">
        <f t="shared" si="11"/>
        <v>0</v>
      </c>
      <c r="B763" s="253" t="s">
        <v>1</v>
      </c>
      <c r="C763" s="257" t="s">
        <v>65</v>
      </c>
      <c r="D763" s="258" t="s">
        <v>1380</v>
      </c>
      <c r="E763" s="258" t="s">
        <v>1288</v>
      </c>
      <c r="F763" s="258" t="s">
        <v>1379</v>
      </c>
      <c r="G763" s="258" t="s">
        <v>225</v>
      </c>
    </row>
    <row r="764" spans="1:7" x14ac:dyDescent="0.3">
      <c r="A764" s="253">
        <f t="shared" si="11"/>
        <v>0</v>
      </c>
      <c r="B764" s="253" t="s">
        <v>1</v>
      </c>
      <c r="C764" s="257" t="s">
        <v>65</v>
      </c>
      <c r="D764" s="258" t="s">
        <v>1381</v>
      </c>
      <c r="E764" s="258" t="s">
        <v>364</v>
      </c>
      <c r="F764" s="258" t="s">
        <v>1382</v>
      </c>
      <c r="G764" s="258" t="s">
        <v>224</v>
      </c>
    </row>
    <row r="765" spans="1:7" x14ac:dyDescent="0.3">
      <c r="A765" s="253">
        <f t="shared" si="11"/>
        <v>0</v>
      </c>
      <c r="B765" s="253" t="s">
        <v>1</v>
      </c>
      <c r="C765" s="257" t="s">
        <v>65</v>
      </c>
      <c r="D765" s="258" t="s">
        <v>1383</v>
      </c>
      <c r="E765" s="258"/>
      <c r="F765" s="258" t="s">
        <v>1358</v>
      </c>
      <c r="G765" s="258" t="s">
        <v>224</v>
      </c>
    </row>
    <row r="766" spans="1:7" x14ac:dyDescent="0.3">
      <c r="A766" s="253">
        <f t="shared" si="11"/>
        <v>0</v>
      </c>
      <c r="B766" s="253" t="s">
        <v>1</v>
      </c>
      <c r="C766" s="257" t="s">
        <v>65</v>
      </c>
      <c r="D766" s="258" t="s">
        <v>1384</v>
      </c>
      <c r="E766" s="258" t="s">
        <v>364</v>
      </c>
      <c r="F766" s="258" t="s">
        <v>1385</v>
      </c>
      <c r="G766" s="258" t="s">
        <v>225</v>
      </c>
    </row>
    <row r="767" spans="1:7" x14ac:dyDescent="0.3">
      <c r="A767" s="253">
        <f t="shared" si="11"/>
        <v>0</v>
      </c>
      <c r="B767" s="253" t="s">
        <v>1</v>
      </c>
      <c r="C767" s="257" t="s">
        <v>65</v>
      </c>
      <c r="D767" s="258" t="s">
        <v>1386</v>
      </c>
      <c r="E767" s="258" t="s">
        <v>388</v>
      </c>
      <c r="F767" s="258" t="s">
        <v>1375</v>
      </c>
      <c r="G767" s="258" t="s">
        <v>225</v>
      </c>
    </row>
    <row r="768" spans="1:7" x14ac:dyDescent="0.3">
      <c r="A768" s="253">
        <f t="shared" si="11"/>
        <v>0</v>
      </c>
      <c r="B768" s="253" t="s">
        <v>1</v>
      </c>
      <c r="C768" s="257" t="s">
        <v>65</v>
      </c>
      <c r="D768" s="258" t="s">
        <v>1387</v>
      </c>
      <c r="E768" s="258" t="s">
        <v>388</v>
      </c>
      <c r="F768" s="258" t="s">
        <v>1375</v>
      </c>
      <c r="G768" s="258" t="s">
        <v>225</v>
      </c>
    </row>
    <row r="769" spans="1:7" x14ac:dyDescent="0.3">
      <c r="A769" s="253">
        <f t="shared" si="11"/>
        <v>0</v>
      </c>
      <c r="B769" s="253" t="s">
        <v>1</v>
      </c>
      <c r="C769" s="257" t="s">
        <v>65</v>
      </c>
      <c r="D769" s="258" t="s">
        <v>1388</v>
      </c>
      <c r="E769" s="258" t="s">
        <v>388</v>
      </c>
      <c r="F769" s="258" t="s">
        <v>1291</v>
      </c>
      <c r="G769" s="258" t="s">
        <v>225</v>
      </c>
    </row>
    <row r="770" spans="1:7" x14ac:dyDescent="0.3">
      <c r="A770" s="253">
        <f t="shared" ref="A770:A833" si="12">IF(J770="SI",IF(C770&lt;&gt;C769,1,A769+1),IF(C770&lt;&gt;C769,0,A769))</f>
        <v>0</v>
      </c>
      <c r="B770" s="253" t="s">
        <v>1</v>
      </c>
      <c r="C770" s="257" t="s">
        <v>65</v>
      </c>
      <c r="D770" s="258" t="s">
        <v>1389</v>
      </c>
      <c r="E770" s="258" t="s">
        <v>378</v>
      </c>
      <c r="F770" s="258" t="s">
        <v>1390</v>
      </c>
      <c r="G770" s="258" t="s">
        <v>225</v>
      </c>
    </row>
    <row r="771" spans="1:7" x14ac:dyDescent="0.3">
      <c r="A771" s="253">
        <f t="shared" si="12"/>
        <v>0</v>
      </c>
      <c r="B771" s="253" t="s">
        <v>1</v>
      </c>
      <c r="C771" s="257" t="s">
        <v>65</v>
      </c>
      <c r="D771" s="258" t="s">
        <v>1391</v>
      </c>
      <c r="E771" s="258"/>
      <c r="F771" s="258" t="s">
        <v>1392</v>
      </c>
      <c r="G771" s="258" t="s">
        <v>224</v>
      </c>
    </row>
    <row r="772" spans="1:7" x14ac:dyDescent="0.3">
      <c r="A772" s="253">
        <f t="shared" si="12"/>
        <v>0</v>
      </c>
      <c r="B772" s="253" t="s">
        <v>1</v>
      </c>
      <c r="C772" s="257" t="s">
        <v>65</v>
      </c>
      <c r="D772" s="258" t="s">
        <v>1393</v>
      </c>
      <c r="E772" s="258" t="s">
        <v>388</v>
      </c>
      <c r="F772" s="258" t="s">
        <v>1394</v>
      </c>
      <c r="G772" s="258" t="s">
        <v>354</v>
      </c>
    </row>
    <row r="773" spans="1:7" x14ac:dyDescent="0.3">
      <c r="A773" s="253">
        <f t="shared" si="12"/>
        <v>0</v>
      </c>
      <c r="B773" s="253" t="s">
        <v>1</v>
      </c>
      <c r="C773" s="257" t="s">
        <v>65</v>
      </c>
      <c r="D773" s="258" t="s">
        <v>1395</v>
      </c>
      <c r="E773" s="258"/>
      <c r="F773" s="258" t="s">
        <v>1396</v>
      </c>
      <c r="G773" s="258" t="s">
        <v>224</v>
      </c>
    </row>
    <row r="774" spans="1:7" x14ac:dyDescent="0.3">
      <c r="A774" s="253">
        <f t="shared" si="12"/>
        <v>0</v>
      </c>
      <c r="B774" s="253" t="s">
        <v>1</v>
      </c>
      <c r="C774" s="257" t="s">
        <v>65</v>
      </c>
      <c r="D774" s="258" t="s">
        <v>1397</v>
      </c>
      <c r="E774" s="258" t="s">
        <v>388</v>
      </c>
      <c r="F774" s="258" t="s">
        <v>1398</v>
      </c>
      <c r="G774" s="258" t="s">
        <v>225</v>
      </c>
    </row>
    <row r="775" spans="1:7" x14ac:dyDescent="0.3">
      <c r="A775" s="253">
        <f t="shared" si="12"/>
        <v>0</v>
      </c>
      <c r="B775" s="253" t="s">
        <v>1</v>
      </c>
      <c r="C775" s="257" t="s">
        <v>65</v>
      </c>
      <c r="D775" s="258" t="s">
        <v>1399</v>
      </c>
      <c r="E775" s="258" t="s">
        <v>388</v>
      </c>
      <c r="F775" s="258" t="s">
        <v>1400</v>
      </c>
      <c r="G775" s="258" t="s">
        <v>225</v>
      </c>
    </row>
    <row r="776" spans="1:7" x14ac:dyDescent="0.3">
      <c r="A776" s="253">
        <f t="shared" si="12"/>
        <v>0</v>
      </c>
      <c r="B776" s="253" t="s">
        <v>1</v>
      </c>
      <c r="C776" s="257" t="s">
        <v>65</v>
      </c>
      <c r="D776" s="258" t="s">
        <v>1401</v>
      </c>
      <c r="E776" s="258"/>
      <c r="F776" s="258" t="s">
        <v>1340</v>
      </c>
      <c r="G776" s="258" t="s">
        <v>224</v>
      </c>
    </row>
    <row r="777" spans="1:7" x14ac:dyDescent="0.3">
      <c r="A777" s="253">
        <f t="shared" si="12"/>
        <v>0</v>
      </c>
      <c r="B777" s="253" t="s">
        <v>1</v>
      </c>
      <c r="C777" s="257" t="s">
        <v>65</v>
      </c>
      <c r="D777" s="258" t="s">
        <v>1402</v>
      </c>
      <c r="E777" s="258"/>
      <c r="F777" s="258" t="s">
        <v>1340</v>
      </c>
      <c r="G777" s="258" t="s">
        <v>224</v>
      </c>
    </row>
    <row r="778" spans="1:7" x14ac:dyDescent="0.3">
      <c r="A778" s="253">
        <f t="shared" si="12"/>
        <v>0</v>
      </c>
      <c r="B778" s="253" t="s">
        <v>1</v>
      </c>
      <c r="C778" s="257" t="s">
        <v>65</v>
      </c>
      <c r="D778" s="258" t="s">
        <v>1403</v>
      </c>
      <c r="E778" s="258" t="s">
        <v>388</v>
      </c>
      <c r="F778" s="258">
        <v>1.5500231481481481</v>
      </c>
      <c r="G778" s="258" t="s">
        <v>225</v>
      </c>
    </row>
    <row r="779" spans="1:7" x14ac:dyDescent="0.3">
      <c r="A779" s="253">
        <f t="shared" si="12"/>
        <v>0</v>
      </c>
      <c r="B779" s="253" t="s">
        <v>1</v>
      </c>
      <c r="C779" s="257" t="s">
        <v>65</v>
      </c>
      <c r="D779" s="258" t="s">
        <v>1404</v>
      </c>
      <c r="E779" s="258" t="s">
        <v>388</v>
      </c>
      <c r="F779" s="258" t="s">
        <v>1405</v>
      </c>
      <c r="G779" s="258" t="s">
        <v>225</v>
      </c>
    </row>
    <row r="780" spans="1:7" x14ac:dyDescent="0.3">
      <c r="A780" s="253">
        <f t="shared" si="12"/>
        <v>0</v>
      </c>
      <c r="B780" s="253" t="s">
        <v>1</v>
      </c>
      <c r="C780" s="257" t="s">
        <v>65</v>
      </c>
      <c r="D780" s="258" t="s">
        <v>1406</v>
      </c>
      <c r="E780" s="258" t="s">
        <v>378</v>
      </c>
      <c r="F780" s="258" t="s">
        <v>920</v>
      </c>
      <c r="G780" s="258" t="s">
        <v>225</v>
      </c>
    </row>
    <row r="781" spans="1:7" x14ac:dyDescent="0.3">
      <c r="A781" s="253">
        <f t="shared" si="12"/>
        <v>0</v>
      </c>
      <c r="B781" s="253" t="s">
        <v>1</v>
      </c>
      <c r="C781" s="257" t="s">
        <v>65</v>
      </c>
      <c r="D781" s="258" t="s">
        <v>1407</v>
      </c>
      <c r="E781" s="258" t="s">
        <v>378</v>
      </c>
      <c r="F781" s="258" t="s">
        <v>920</v>
      </c>
      <c r="G781" s="258" t="s">
        <v>225</v>
      </c>
    </row>
    <row r="782" spans="1:7" x14ac:dyDescent="0.3">
      <c r="A782" s="253">
        <f t="shared" si="12"/>
        <v>0</v>
      </c>
      <c r="B782" s="253" t="s">
        <v>1</v>
      </c>
      <c r="C782" s="257" t="s">
        <v>65</v>
      </c>
      <c r="D782" s="258" t="s">
        <v>1408</v>
      </c>
      <c r="E782" s="258"/>
      <c r="F782" s="258" t="s">
        <v>1409</v>
      </c>
      <c r="G782" s="258" t="s">
        <v>225</v>
      </c>
    </row>
    <row r="783" spans="1:7" x14ac:dyDescent="0.3">
      <c r="A783" s="253">
        <f t="shared" si="12"/>
        <v>0</v>
      </c>
      <c r="B783" s="253" t="s">
        <v>1</v>
      </c>
      <c r="C783" s="257" t="s">
        <v>65</v>
      </c>
      <c r="D783" s="258" t="s">
        <v>1410</v>
      </c>
      <c r="E783" s="258" t="s">
        <v>388</v>
      </c>
      <c r="F783" s="258" t="s">
        <v>1411</v>
      </c>
      <c r="G783" s="258" t="s">
        <v>225</v>
      </c>
    </row>
    <row r="784" spans="1:7" x14ac:dyDescent="0.3">
      <c r="A784" s="253">
        <f t="shared" si="12"/>
        <v>0</v>
      </c>
      <c r="B784" s="253" t="s">
        <v>1</v>
      </c>
      <c r="C784" s="257" t="s">
        <v>65</v>
      </c>
      <c r="D784" s="258" t="s">
        <v>1412</v>
      </c>
      <c r="E784" s="258" t="s">
        <v>799</v>
      </c>
      <c r="F784" s="258" t="s">
        <v>1413</v>
      </c>
      <c r="G784" s="258" t="s">
        <v>225</v>
      </c>
    </row>
    <row r="785" spans="1:7" x14ac:dyDescent="0.3">
      <c r="A785" s="253">
        <f t="shared" si="12"/>
        <v>0</v>
      </c>
      <c r="B785" s="253" t="s">
        <v>1</v>
      </c>
      <c r="C785" s="257" t="s">
        <v>65</v>
      </c>
      <c r="D785" s="258" t="s">
        <v>1414</v>
      </c>
      <c r="E785" s="258" t="s">
        <v>799</v>
      </c>
      <c r="F785" s="258" t="s">
        <v>1413</v>
      </c>
      <c r="G785" s="258" t="s">
        <v>225</v>
      </c>
    </row>
    <row r="786" spans="1:7" x14ac:dyDescent="0.3">
      <c r="A786" s="253">
        <f t="shared" si="12"/>
        <v>0</v>
      </c>
      <c r="B786" s="253" t="s">
        <v>1</v>
      </c>
      <c r="C786" s="257" t="s">
        <v>65</v>
      </c>
      <c r="D786" s="258" t="s">
        <v>1415</v>
      </c>
      <c r="E786" s="258" t="s">
        <v>378</v>
      </c>
      <c r="F786" s="258" t="s">
        <v>1416</v>
      </c>
      <c r="G786" s="258" t="s">
        <v>225</v>
      </c>
    </row>
    <row r="787" spans="1:7" x14ac:dyDescent="0.3">
      <c r="A787" s="253">
        <f t="shared" si="12"/>
        <v>0</v>
      </c>
      <c r="B787" s="253" t="s">
        <v>1</v>
      </c>
      <c r="C787" s="257" t="s">
        <v>65</v>
      </c>
      <c r="D787" s="258" t="s">
        <v>1417</v>
      </c>
      <c r="E787" s="258" t="s">
        <v>364</v>
      </c>
      <c r="F787" s="258" t="s">
        <v>1418</v>
      </c>
      <c r="G787" s="258" t="s">
        <v>225</v>
      </c>
    </row>
    <row r="788" spans="1:7" x14ac:dyDescent="0.3">
      <c r="A788" s="253">
        <f t="shared" si="12"/>
        <v>0</v>
      </c>
      <c r="B788" s="253" t="s">
        <v>1</v>
      </c>
      <c r="C788" s="257" t="s">
        <v>65</v>
      </c>
      <c r="D788" s="258" t="s">
        <v>1419</v>
      </c>
      <c r="E788" s="258" t="s">
        <v>378</v>
      </c>
      <c r="F788" s="258" t="s">
        <v>1420</v>
      </c>
      <c r="G788" s="258" t="s">
        <v>225</v>
      </c>
    </row>
    <row r="789" spans="1:7" x14ac:dyDescent="0.3">
      <c r="A789" s="253">
        <f t="shared" si="12"/>
        <v>0</v>
      </c>
      <c r="B789" s="253" t="s">
        <v>1</v>
      </c>
      <c r="C789" s="257" t="s">
        <v>65</v>
      </c>
      <c r="D789" s="258" t="s">
        <v>1421</v>
      </c>
      <c r="E789" s="258" t="s">
        <v>378</v>
      </c>
      <c r="F789" s="258" t="s">
        <v>1420</v>
      </c>
      <c r="G789" s="258" t="s">
        <v>225</v>
      </c>
    </row>
    <row r="790" spans="1:7" x14ac:dyDescent="0.3">
      <c r="A790" s="253">
        <f t="shared" si="12"/>
        <v>0</v>
      </c>
      <c r="B790" s="253" t="s">
        <v>1</v>
      </c>
      <c r="C790" s="257" t="s">
        <v>65</v>
      </c>
      <c r="D790" s="258" t="s">
        <v>1422</v>
      </c>
      <c r="E790" s="258" t="s">
        <v>378</v>
      </c>
      <c r="F790" s="258" t="s">
        <v>1423</v>
      </c>
      <c r="G790" s="258" t="s">
        <v>225</v>
      </c>
    </row>
    <row r="791" spans="1:7" x14ac:dyDescent="0.3">
      <c r="A791" s="253">
        <f t="shared" si="12"/>
        <v>0</v>
      </c>
      <c r="B791" s="253" t="s">
        <v>1</v>
      </c>
      <c r="C791" s="257" t="s">
        <v>65</v>
      </c>
      <c r="D791" s="258" t="s">
        <v>1424</v>
      </c>
      <c r="E791" s="258" t="s">
        <v>378</v>
      </c>
      <c r="F791" s="258" t="s">
        <v>1420</v>
      </c>
      <c r="G791" s="258" t="s">
        <v>225</v>
      </c>
    </row>
    <row r="792" spans="1:7" x14ac:dyDescent="0.3">
      <c r="A792" s="253">
        <f t="shared" si="12"/>
        <v>0</v>
      </c>
      <c r="B792" s="253" t="s">
        <v>1</v>
      </c>
      <c r="C792" s="257" t="s">
        <v>65</v>
      </c>
      <c r="D792" s="258" t="s">
        <v>1425</v>
      </c>
      <c r="E792" s="258" t="s">
        <v>378</v>
      </c>
      <c r="F792" s="258" t="s">
        <v>1420</v>
      </c>
      <c r="G792" s="258" t="s">
        <v>225</v>
      </c>
    </row>
    <row r="793" spans="1:7" x14ac:dyDescent="0.3">
      <c r="A793" s="253">
        <f t="shared" si="12"/>
        <v>0</v>
      </c>
      <c r="B793" s="253" t="s">
        <v>1</v>
      </c>
      <c r="C793" s="257" t="s">
        <v>65</v>
      </c>
      <c r="D793" s="258" t="s">
        <v>1426</v>
      </c>
      <c r="E793" s="258" t="s">
        <v>378</v>
      </c>
      <c r="F793" s="258" t="s">
        <v>920</v>
      </c>
      <c r="G793" s="258" t="s">
        <v>225</v>
      </c>
    </row>
    <row r="794" spans="1:7" x14ac:dyDescent="0.3">
      <c r="A794" s="253">
        <f t="shared" si="12"/>
        <v>0</v>
      </c>
      <c r="B794" s="253" t="s">
        <v>1</v>
      </c>
      <c r="C794" s="257" t="s">
        <v>65</v>
      </c>
      <c r="D794" s="258" t="s">
        <v>1427</v>
      </c>
      <c r="E794" s="258"/>
      <c r="F794" s="258" t="s">
        <v>1428</v>
      </c>
      <c r="G794" s="258" t="s">
        <v>354</v>
      </c>
    </row>
    <row r="795" spans="1:7" x14ac:dyDescent="0.3">
      <c r="A795" s="253">
        <f t="shared" si="12"/>
        <v>0</v>
      </c>
      <c r="B795" s="253" t="s">
        <v>1</v>
      </c>
      <c r="C795" s="257" t="s">
        <v>65</v>
      </c>
      <c r="D795" s="258" t="s">
        <v>1429</v>
      </c>
      <c r="E795" s="258" t="s">
        <v>388</v>
      </c>
      <c r="F795" s="258" t="s">
        <v>1430</v>
      </c>
      <c r="G795" s="258" t="s">
        <v>354</v>
      </c>
    </row>
    <row r="796" spans="1:7" x14ac:dyDescent="0.3">
      <c r="A796" s="253">
        <f t="shared" si="12"/>
        <v>0</v>
      </c>
      <c r="B796" s="253" t="s">
        <v>1</v>
      </c>
      <c r="C796" s="257" t="s">
        <v>65</v>
      </c>
      <c r="D796" s="258" t="s">
        <v>1431</v>
      </c>
      <c r="E796" s="258" t="s">
        <v>388</v>
      </c>
      <c r="F796" s="258" t="s">
        <v>1430</v>
      </c>
      <c r="G796" s="258" t="s">
        <v>354</v>
      </c>
    </row>
    <row r="797" spans="1:7" x14ac:dyDescent="0.3">
      <c r="A797" s="253">
        <f t="shared" si="12"/>
        <v>0</v>
      </c>
      <c r="B797" s="253" t="s">
        <v>1</v>
      </c>
      <c r="C797" s="257" t="s">
        <v>65</v>
      </c>
      <c r="D797" s="258" t="s">
        <v>1432</v>
      </c>
      <c r="E797" s="258" t="s">
        <v>388</v>
      </c>
      <c r="F797" s="258" t="s">
        <v>1433</v>
      </c>
      <c r="G797" s="258" t="s">
        <v>225</v>
      </c>
    </row>
    <row r="798" spans="1:7" x14ac:dyDescent="0.3">
      <c r="A798" s="253">
        <f t="shared" si="12"/>
        <v>0</v>
      </c>
      <c r="B798" s="253" t="s">
        <v>1</v>
      </c>
      <c r="C798" s="257" t="s">
        <v>65</v>
      </c>
      <c r="D798" s="258" t="s">
        <v>1434</v>
      </c>
      <c r="E798" s="258" t="s">
        <v>388</v>
      </c>
      <c r="F798" s="258" t="s">
        <v>1430</v>
      </c>
      <c r="G798" s="258" t="s">
        <v>354</v>
      </c>
    </row>
    <row r="799" spans="1:7" x14ac:dyDescent="0.3">
      <c r="A799" s="253">
        <f t="shared" si="12"/>
        <v>0</v>
      </c>
      <c r="B799" s="253" t="s">
        <v>1</v>
      </c>
      <c r="C799" s="257" t="s">
        <v>65</v>
      </c>
      <c r="D799" s="258" t="s">
        <v>1435</v>
      </c>
      <c r="E799" s="258" t="s">
        <v>388</v>
      </c>
      <c r="F799" s="258" t="s">
        <v>1433</v>
      </c>
      <c r="G799" s="258" t="s">
        <v>225</v>
      </c>
    </row>
    <row r="800" spans="1:7" x14ac:dyDescent="0.3">
      <c r="A800" s="253">
        <f t="shared" si="12"/>
        <v>0</v>
      </c>
      <c r="B800" s="253" t="s">
        <v>1</v>
      </c>
      <c r="C800" s="257" t="s">
        <v>65</v>
      </c>
      <c r="D800" s="258" t="s">
        <v>1436</v>
      </c>
      <c r="E800" s="258" t="s">
        <v>388</v>
      </c>
      <c r="F800" s="258" t="s">
        <v>1433</v>
      </c>
      <c r="G800" s="258" t="s">
        <v>225</v>
      </c>
    </row>
    <row r="801" spans="1:7" x14ac:dyDescent="0.3">
      <c r="A801" s="253">
        <f t="shared" si="12"/>
        <v>0</v>
      </c>
      <c r="B801" s="253" t="s">
        <v>1</v>
      </c>
      <c r="C801" s="257" t="s">
        <v>65</v>
      </c>
      <c r="D801" s="258" t="s">
        <v>1437</v>
      </c>
      <c r="E801" s="258" t="s">
        <v>388</v>
      </c>
      <c r="F801" s="258" t="s">
        <v>1433</v>
      </c>
      <c r="G801" s="258" t="s">
        <v>225</v>
      </c>
    </row>
    <row r="802" spans="1:7" x14ac:dyDescent="0.3">
      <c r="A802" s="253">
        <f t="shared" si="12"/>
        <v>0</v>
      </c>
      <c r="B802" s="253" t="s">
        <v>1</v>
      </c>
      <c r="C802" s="257" t="s">
        <v>65</v>
      </c>
      <c r="D802" s="258" t="s">
        <v>1438</v>
      </c>
      <c r="E802" s="258"/>
      <c r="F802" s="258" t="s">
        <v>1439</v>
      </c>
      <c r="G802" s="258" t="s">
        <v>224</v>
      </c>
    </row>
    <row r="803" spans="1:7" x14ac:dyDescent="0.3">
      <c r="A803" s="253">
        <f t="shared" si="12"/>
        <v>0</v>
      </c>
      <c r="B803" s="253" t="s">
        <v>1</v>
      </c>
      <c r="C803" s="257" t="s">
        <v>65</v>
      </c>
      <c r="D803" s="258" t="s">
        <v>1440</v>
      </c>
      <c r="E803" s="258" t="s">
        <v>378</v>
      </c>
      <c r="F803" s="258" t="s">
        <v>1423</v>
      </c>
      <c r="G803" s="258" t="s">
        <v>225</v>
      </c>
    </row>
    <row r="804" spans="1:7" x14ac:dyDescent="0.3">
      <c r="A804" s="253">
        <f t="shared" si="12"/>
        <v>0</v>
      </c>
      <c r="B804" s="253" t="s">
        <v>1</v>
      </c>
      <c r="C804" s="257" t="s">
        <v>65</v>
      </c>
      <c r="D804" s="258" t="s">
        <v>1441</v>
      </c>
      <c r="E804" s="258" t="s">
        <v>799</v>
      </c>
      <c r="F804" s="258" t="s">
        <v>1413</v>
      </c>
      <c r="G804" s="258" t="s">
        <v>225</v>
      </c>
    </row>
    <row r="805" spans="1:7" x14ac:dyDescent="0.3">
      <c r="A805" s="253">
        <f t="shared" si="12"/>
        <v>0</v>
      </c>
      <c r="B805" s="253" t="s">
        <v>1</v>
      </c>
      <c r="C805" s="257" t="s">
        <v>65</v>
      </c>
      <c r="D805" s="258" t="s">
        <v>1442</v>
      </c>
      <c r="E805" s="258" t="s">
        <v>364</v>
      </c>
      <c r="F805" s="258" t="s">
        <v>1409</v>
      </c>
      <c r="G805" s="258" t="s">
        <v>225</v>
      </c>
    </row>
    <row r="806" spans="1:7" x14ac:dyDescent="0.3">
      <c r="A806" s="253">
        <f t="shared" si="12"/>
        <v>0</v>
      </c>
      <c r="B806" s="253" t="s">
        <v>1</v>
      </c>
      <c r="C806" s="257" t="s">
        <v>65</v>
      </c>
      <c r="D806" s="258" t="s">
        <v>1443</v>
      </c>
      <c r="E806" s="258" t="s">
        <v>364</v>
      </c>
      <c r="F806" s="258" t="s">
        <v>1409</v>
      </c>
      <c r="G806" s="258" t="s">
        <v>225</v>
      </c>
    </row>
    <row r="807" spans="1:7" x14ac:dyDescent="0.3">
      <c r="A807" s="253">
        <f t="shared" si="12"/>
        <v>0</v>
      </c>
      <c r="B807" s="253" t="s">
        <v>1</v>
      </c>
      <c r="C807" s="257" t="s">
        <v>65</v>
      </c>
      <c r="D807" s="258" t="s">
        <v>1444</v>
      </c>
      <c r="E807" s="258" t="s">
        <v>378</v>
      </c>
      <c r="F807" s="258" t="s">
        <v>1423</v>
      </c>
      <c r="G807" s="258" t="s">
        <v>225</v>
      </c>
    </row>
    <row r="808" spans="1:7" x14ac:dyDescent="0.3">
      <c r="A808" s="253">
        <f t="shared" si="12"/>
        <v>0</v>
      </c>
      <c r="B808" s="253" t="s">
        <v>1</v>
      </c>
      <c r="C808" s="257" t="s">
        <v>65</v>
      </c>
      <c r="D808" s="258" t="s">
        <v>1445</v>
      </c>
      <c r="E808" s="258" t="s">
        <v>364</v>
      </c>
      <c r="F808" s="258" t="s">
        <v>1446</v>
      </c>
      <c r="G808" s="258" t="s">
        <v>225</v>
      </c>
    </row>
    <row r="809" spans="1:7" x14ac:dyDescent="0.3">
      <c r="A809" s="253">
        <f t="shared" si="12"/>
        <v>0</v>
      </c>
      <c r="B809" s="253" t="s">
        <v>1</v>
      </c>
      <c r="C809" s="257" t="s">
        <v>65</v>
      </c>
      <c r="D809" s="258" t="s">
        <v>1447</v>
      </c>
      <c r="E809" s="258" t="s">
        <v>388</v>
      </c>
      <c r="F809" s="258" t="s">
        <v>1448</v>
      </c>
      <c r="G809" s="258" t="s">
        <v>225</v>
      </c>
    </row>
    <row r="810" spans="1:7" x14ac:dyDescent="0.3">
      <c r="A810" s="253">
        <f t="shared" si="12"/>
        <v>0</v>
      </c>
      <c r="B810" s="253" t="s">
        <v>1</v>
      </c>
      <c r="C810" s="257" t="s">
        <v>65</v>
      </c>
      <c r="D810" s="258" t="s">
        <v>1449</v>
      </c>
      <c r="E810" s="258" t="s">
        <v>585</v>
      </c>
      <c r="F810" s="258" t="s">
        <v>1450</v>
      </c>
      <c r="G810" s="258" t="s">
        <v>225</v>
      </c>
    </row>
    <row r="811" spans="1:7" x14ac:dyDescent="0.3">
      <c r="A811" s="253">
        <f t="shared" si="12"/>
        <v>0</v>
      </c>
      <c r="B811" s="253" t="s">
        <v>1</v>
      </c>
      <c r="C811" s="257" t="s">
        <v>65</v>
      </c>
      <c r="D811" s="258" t="s">
        <v>1451</v>
      </c>
      <c r="E811" s="258" t="s">
        <v>378</v>
      </c>
      <c r="F811" s="258" t="s">
        <v>1452</v>
      </c>
      <c r="G811" s="258" t="s">
        <v>225</v>
      </c>
    </row>
    <row r="812" spans="1:7" x14ac:dyDescent="0.3">
      <c r="A812" s="253">
        <f t="shared" si="12"/>
        <v>0</v>
      </c>
      <c r="B812" s="253" t="s">
        <v>1</v>
      </c>
      <c r="C812" s="257" t="s">
        <v>65</v>
      </c>
      <c r="D812" s="258" t="s">
        <v>1453</v>
      </c>
      <c r="E812" s="258" t="s">
        <v>799</v>
      </c>
      <c r="F812" s="258" t="s">
        <v>1413</v>
      </c>
      <c r="G812" s="258" t="s">
        <v>225</v>
      </c>
    </row>
    <row r="813" spans="1:7" x14ac:dyDescent="0.3">
      <c r="A813" s="253">
        <f t="shared" si="12"/>
        <v>0</v>
      </c>
      <c r="B813" s="253" t="s">
        <v>1</v>
      </c>
      <c r="C813" s="257" t="s">
        <v>65</v>
      </c>
      <c r="D813" s="258" t="s">
        <v>1454</v>
      </c>
      <c r="E813" s="258" t="s">
        <v>364</v>
      </c>
      <c r="F813" s="258" t="s">
        <v>815</v>
      </c>
      <c r="G813" s="258" t="s">
        <v>225</v>
      </c>
    </row>
    <row r="814" spans="1:7" x14ac:dyDescent="0.3">
      <c r="A814" s="253">
        <f t="shared" si="12"/>
        <v>0</v>
      </c>
      <c r="B814" s="253" t="s">
        <v>1</v>
      </c>
      <c r="C814" s="257" t="s">
        <v>65</v>
      </c>
      <c r="D814" s="258" t="s">
        <v>1455</v>
      </c>
      <c r="E814" s="258" t="s">
        <v>364</v>
      </c>
      <c r="F814" s="258" t="s">
        <v>1456</v>
      </c>
      <c r="G814" s="258" t="s">
        <v>225</v>
      </c>
    </row>
    <row r="815" spans="1:7" x14ac:dyDescent="0.3">
      <c r="A815" s="253">
        <f t="shared" si="12"/>
        <v>0</v>
      </c>
      <c r="B815" s="253" t="s">
        <v>1</v>
      </c>
      <c r="C815" s="257" t="s">
        <v>65</v>
      </c>
      <c r="D815" s="258" t="s">
        <v>1457</v>
      </c>
      <c r="E815" s="258"/>
      <c r="F815" s="258" t="s">
        <v>1458</v>
      </c>
      <c r="G815" s="258" t="s">
        <v>225</v>
      </c>
    </row>
    <row r="816" spans="1:7" x14ac:dyDescent="0.3">
      <c r="A816" s="253">
        <f t="shared" si="12"/>
        <v>0</v>
      </c>
      <c r="B816" s="253" t="s">
        <v>1</v>
      </c>
      <c r="C816" s="257" t="s">
        <v>65</v>
      </c>
      <c r="D816" s="258" t="s">
        <v>1459</v>
      </c>
      <c r="E816" s="258" t="s">
        <v>799</v>
      </c>
      <c r="F816" s="258" t="s">
        <v>1460</v>
      </c>
      <c r="G816" s="258" t="s">
        <v>225</v>
      </c>
    </row>
    <row r="817" spans="1:7" x14ac:dyDescent="0.3">
      <c r="A817" s="253">
        <f t="shared" si="12"/>
        <v>0</v>
      </c>
      <c r="B817" s="253" t="s">
        <v>1</v>
      </c>
      <c r="C817" s="257" t="s">
        <v>65</v>
      </c>
      <c r="D817" s="258" t="s">
        <v>1461</v>
      </c>
      <c r="E817" s="258"/>
      <c r="F817" s="258" t="s">
        <v>1462</v>
      </c>
      <c r="G817" s="258" t="s">
        <v>225</v>
      </c>
    </row>
    <row r="818" spans="1:7" x14ac:dyDescent="0.3">
      <c r="A818" s="253">
        <f t="shared" si="12"/>
        <v>0</v>
      </c>
      <c r="B818" s="253" t="s">
        <v>1</v>
      </c>
      <c r="C818" s="257" t="s">
        <v>65</v>
      </c>
      <c r="D818" s="258" t="s">
        <v>1463</v>
      </c>
      <c r="E818" s="258" t="s">
        <v>378</v>
      </c>
      <c r="F818" s="258" t="s">
        <v>1464</v>
      </c>
      <c r="G818" s="258" t="s">
        <v>225</v>
      </c>
    </row>
    <row r="819" spans="1:7" x14ac:dyDescent="0.3">
      <c r="A819" s="253">
        <f t="shared" si="12"/>
        <v>0</v>
      </c>
      <c r="B819" s="253" t="s">
        <v>1</v>
      </c>
      <c r="C819" s="257" t="s">
        <v>65</v>
      </c>
      <c r="D819" s="258" t="s">
        <v>1465</v>
      </c>
      <c r="E819" s="258"/>
      <c r="F819" s="258" t="s">
        <v>1200</v>
      </c>
      <c r="G819" s="258" t="s">
        <v>224</v>
      </c>
    </row>
    <row r="820" spans="1:7" x14ac:dyDescent="0.3">
      <c r="A820" s="253">
        <f t="shared" si="12"/>
        <v>0</v>
      </c>
      <c r="B820" s="253" t="s">
        <v>1</v>
      </c>
      <c r="C820" s="257" t="s">
        <v>65</v>
      </c>
      <c r="D820" s="258" t="s">
        <v>1466</v>
      </c>
      <c r="E820" s="258"/>
      <c r="F820" s="258" t="s">
        <v>1467</v>
      </c>
      <c r="G820" s="258" t="s">
        <v>224</v>
      </c>
    </row>
    <row r="821" spans="1:7" x14ac:dyDescent="0.3">
      <c r="A821" s="253">
        <f t="shared" si="12"/>
        <v>0</v>
      </c>
      <c r="B821" s="253" t="s">
        <v>1</v>
      </c>
      <c r="C821" s="257" t="s">
        <v>65</v>
      </c>
      <c r="D821" s="258" t="s">
        <v>1468</v>
      </c>
      <c r="E821" s="258"/>
      <c r="F821" s="258" t="s">
        <v>1467</v>
      </c>
      <c r="G821" s="258" t="s">
        <v>224</v>
      </c>
    </row>
    <row r="822" spans="1:7" x14ac:dyDescent="0.3">
      <c r="A822" s="253">
        <f t="shared" si="12"/>
        <v>0</v>
      </c>
      <c r="B822" s="253" t="s">
        <v>1</v>
      </c>
      <c r="C822" s="257" t="s">
        <v>65</v>
      </c>
      <c r="D822" s="258" t="s">
        <v>1469</v>
      </c>
      <c r="E822" s="258"/>
      <c r="F822" s="258" t="s">
        <v>1470</v>
      </c>
      <c r="G822" s="258" t="s">
        <v>225</v>
      </c>
    </row>
    <row r="823" spans="1:7" x14ac:dyDescent="0.3">
      <c r="A823" s="253">
        <f t="shared" si="12"/>
        <v>0</v>
      </c>
      <c r="B823" s="253" t="s">
        <v>1</v>
      </c>
      <c r="C823" s="257" t="s">
        <v>65</v>
      </c>
      <c r="D823" s="258" t="s">
        <v>1471</v>
      </c>
      <c r="E823" s="258" t="s">
        <v>467</v>
      </c>
      <c r="F823" s="258" t="s">
        <v>811</v>
      </c>
      <c r="G823" s="258" t="s">
        <v>225</v>
      </c>
    </row>
    <row r="824" spans="1:7" x14ac:dyDescent="0.3">
      <c r="A824" s="253">
        <f t="shared" si="12"/>
        <v>0</v>
      </c>
      <c r="B824" s="253" t="s">
        <v>1</v>
      </c>
      <c r="C824" s="257" t="s">
        <v>65</v>
      </c>
      <c r="D824" s="258" t="s">
        <v>1472</v>
      </c>
      <c r="E824" s="258" t="s">
        <v>467</v>
      </c>
      <c r="F824" s="258" t="s">
        <v>1473</v>
      </c>
      <c r="G824" s="258" t="s">
        <v>225</v>
      </c>
    </row>
    <row r="825" spans="1:7" x14ac:dyDescent="0.3">
      <c r="A825" s="253">
        <f t="shared" si="12"/>
        <v>0</v>
      </c>
      <c r="B825" s="253" t="s">
        <v>1</v>
      </c>
      <c r="C825" s="257" t="s">
        <v>65</v>
      </c>
      <c r="D825" s="258" t="s">
        <v>1474</v>
      </c>
      <c r="E825" s="258"/>
      <c r="F825" s="258" t="s">
        <v>811</v>
      </c>
      <c r="G825" s="258" t="s">
        <v>225</v>
      </c>
    </row>
    <row r="826" spans="1:7" x14ac:dyDescent="0.3">
      <c r="A826" s="253">
        <f t="shared" si="12"/>
        <v>0</v>
      </c>
      <c r="B826" s="253" t="s">
        <v>1</v>
      </c>
      <c r="C826" s="257" t="s">
        <v>65</v>
      </c>
      <c r="D826" s="258" t="s">
        <v>1475</v>
      </c>
      <c r="E826" s="258" t="s">
        <v>467</v>
      </c>
      <c r="F826" s="258" t="s">
        <v>1473</v>
      </c>
      <c r="G826" s="258" t="s">
        <v>225</v>
      </c>
    </row>
    <row r="827" spans="1:7" x14ac:dyDescent="0.3">
      <c r="A827" s="253">
        <f t="shared" si="12"/>
        <v>0</v>
      </c>
      <c r="B827" s="253" t="s">
        <v>1</v>
      </c>
      <c r="C827" s="257" t="s">
        <v>65</v>
      </c>
      <c r="D827" s="258" t="s">
        <v>1476</v>
      </c>
      <c r="E827" s="258"/>
      <c r="F827" s="258" t="s">
        <v>811</v>
      </c>
      <c r="G827" s="258" t="s">
        <v>225</v>
      </c>
    </row>
    <row r="828" spans="1:7" x14ac:dyDescent="0.3">
      <c r="A828" s="253">
        <f t="shared" si="12"/>
        <v>0</v>
      </c>
      <c r="B828" s="253" t="s">
        <v>1</v>
      </c>
      <c r="C828" s="257" t="s">
        <v>65</v>
      </c>
      <c r="D828" s="258" t="s">
        <v>1477</v>
      </c>
      <c r="E828" s="258" t="s">
        <v>364</v>
      </c>
      <c r="F828" s="258" t="s">
        <v>1478</v>
      </c>
      <c r="G828" s="258" t="s">
        <v>225</v>
      </c>
    </row>
    <row r="829" spans="1:7" x14ac:dyDescent="0.3">
      <c r="A829" s="253">
        <f t="shared" si="12"/>
        <v>0</v>
      </c>
      <c r="B829" s="253" t="s">
        <v>1</v>
      </c>
      <c r="C829" s="257" t="s">
        <v>65</v>
      </c>
      <c r="D829" s="258" t="s">
        <v>1479</v>
      </c>
      <c r="E829" s="258" t="s">
        <v>364</v>
      </c>
      <c r="F829" s="258" t="s">
        <v>1478</v>
      </c>
      <c r="G829" s="258" t="s">
        <v>225</v>
      </c>
    </row>
    <row r="830" spans="1:7" x14ac:dyDescent="0.3">
      <c r="A830" s="253">
        <f t="shared" si="12"/>
        <v>0</v>
      </c>
      <c r="B830" s="253" t="s">
        <v>1</v>
      </c>
      <c r="C830" s="257" t="s">
        <v>65</v>
      </c>
      <c r="D830" s="258" t="s">
        <v>1480</v>
      </c>
      <c r="E830" s="258"/>
      <c r="F830" s="258" t="s">
        <v>1350</v>
      </c>
      <c r="G830" s="258" t="s">
        <v>225</v>
      </c>
    </row>
    <row r="831" spans="1:7" x14ac:dyDescent="0.3">
      <c r="A831" s="253">
        <f t="shared" si="12"/>
        <v>0</v>
      </c>
      <c r="B831" s="253" t="s">
        <v>1</v>
      </c>
      <c r="C831" s="257" t="s">
        <v>65</v>
      </c>
      <c r="D831" s="258" t="s">
        <v>1481</v>
      </c>
      <c r="E831" s="258" t="s">
        <v>1482</v>
      </c>
      <c r="F831" s="258" t="s">
        <v>1483</v>
      </c>
      <c r="G831" s="258" t="s">
        <v>225</v>
      </c>
    </row>
    <row r="832" spans="1:7" x14ac:dyDescent="0.3">
      <c r="A832" s="253">
        <f t="shared" si="12"/>
        <v>0</v>
      </c>
      <c r="B832" s="253" t="s">
        <v>1</v>
      </c>
      <c r="C832" s="257" t="s">
        <v>65</v>
      </c>
      <c r="D832" s="258" t="s">
        <v>1484</v>
      </c>
      <c r="E832" s="258" t="s">
        <v>1482</v>
      </c>
      <c r="F832" s="258" t="s">
        <v>1483</v>
      </c>
      <c r="G832" s="258" t="s">
        <v>225</v>
      </c>
    </row>
    <row r="833" spans="1:7" x14ac:dyDescent="0.3">
      <c r="A833" s="253">
        <f t="shared" si="12"/>
        <v>0</v>
      </c>
      <c r="B833" s="253" t="s">
        <v>1</v>
      </c>
      <c r="C833" s="257" t="s">
        <v>65</v>
      </c>
      <c r="D833" s="258" t="s">
        <v>1485</v>
      </c>
      <c r="E833" s="258"/>
      <c r="F833" s="258" t="s">
        <v>1483</v>
      </c>
      <c r="G833" s="258" t="s">
        <v>225</v>
      </c>
    </row>
    <row r="834" spans="1:7" x14ac:dyDescent="0.3">
      <c r="A834" s="253">
        <f t="shared" ref="A834:A897" si="13">IF(J834="SI",IF(C834&lt;&gt;C833,1,A833+1),IF(C834&lt;&gt;C833,0,A833))</f>
        <v>0</v>
      </c>
      <c r="B834" s="253" t="s">
        <v>1</v>
      </c>
      <c r="C834" s="257" t="s">
        <v>65</v>
      </c>
      <c r="D834" s="258" t="s">
        <v>1486</v>
      </c>
      <c r="E834" s="258"/>
      <c r="F834" s="258" t="s">
        <v>1483</v>
      </c>
      <c r="G834" s="258" t="s">
        <v>225</v>
      </c>
    </row>
    <row r="835" spans="1:7" x14ac:dyDescent="0.3">
      <c r="A835" s="253">
        <f t="shared" si="13"/>
        <v>0</v>
      </c>
      <c r="B835" s="253" t="s">
        <v>1</v>
      </c>
      <c r="C835" s="257" t="s">
        <v>65</v>
      </c>
      <c r="D835" s="258" t="s">
        <v>1487</v>
      </c>
      <c r="E835" s="258"/>
      <c r="F835" s="258" t="s">
        <v>1483</v>
      </c>
      <c r="G835" s="258" t="s">
        <v>225</v>
      </c>
    </row>
    <row r="836" spans="1:7" x14ac:dyDescent="0.3">
      <c r="A836" s="253">
        <f t="shared" si="13"/>
        <v>0</v>
      </c>
      <c r="B836" s="253" t="s">
        <v>1</v>
      </c>
      <c r="C836" s="257" t="s">
        <v>65</v>
      </c>
      <c r="D836" s="258" t="s">
        <v>1488</v>
      </c>
      <c r="E836" s="258" t="s">
        <v>1482</v>
      </c>
      <c r="F836" s="258" t="s">
        <v>1483</v>
      </c>
      <c r="G836" s="258" t="s">
        <v>225</v>
      </c>
    </row>
    <row r="837" spans="1:7" x14ac:dyDescent="0.3">
      <c r="A837" s="253">
        <f t="shared" si="13"/>
        <v>0</v>
      </c>
      <c r="B837" s="253" t="s">
        <v>1</v>
      </c>
      <c r="C837" s="257" t="s">
        <v>65</v>
      </c>
      <c r="D837" s="258" t="s">
        <v>1489</v>
      </c>
      <c r="E837" s="258" t="s">
        <v>1482</v>
      </c>
      <c r="F837" s="258" t="s">
        <v>1483</v>
      </c>
      <c r="G837" s="258" t="s">
        <v>225</v>
      </c>
    </row>
    <row r="838" spans="1:7" x14ac:dyDescent="0.3">
      <c r="A838" s="253">
        <f t="shared" si="13"/>
        <v>0</v>
      </c>
      <c r="B838" s="253" t="s">
        <v>1</v>
      </c>
      <c r="C838" s="257" t="s">
        <v>65</v>
      </c>
      <c r="D838" s="258" t="s">
        <v>1490</v>
      </c>
      <c r="E838" s="258"/>
      <c r="F838" s="258" t="s">
        <v>1483</v>
      </c>
      <c r="G838" s="258" t="s">
        <v>225</v>
      </c>
    </row>
    <row r="839" spans="1:7" x14ac:dyDescent="0.3">
      <c r="A839" s="253">
        <f t="shared" si="13"/>
        <v>0</v>
      </c>
      <c r="B839" s="253" t="s">
        <v>1</v>
      </c>
      <c r="C839" s="257" t="s">
        <v>65</v>
      </c>
      <c r="D839" s="258" t="s">
        <v>1491</v>
      </c>
      <c r="E839" s="258" t="s">
        <v>556</v>
      </c>
      <c r="F839" s="258" t="s">
        <v>1492</v>
      </c>
      <c r="G839" s="258" t="s">
        <v>225</v>
      </c>
    </row>
    <row r="840" spans="1:7" x14ac:dyDescent="0.3">
      <c r="A840" s="253">
        <f t="shared" si="13"/>
        <v>0</v>
      </c>
      <c r="B840" s="253" t="s">
        <v>1</v>
      </c>
      <c r="C840" s="257" t="s">
        <v>65</v>
      </c>
      <c r="D840" s="258" t="s">
        <v>1493</v>
      </c>
      <c r="E840" s="258" t="s">
        <v>556</v>
      </c>
      <c r="F840" s="258" t="s">
        <v>1492</v>
      </c>
      <c r="G840" s="258" t="s">
        <v>225</v>
      </c>
    </row>
    <row r="841" spans="1:7" x14ac:dyDescent="0.3">
      <c r="A841" s="253">
        <f t="shared" si="13"/>
        <v>0</v>
      </c>
      <c r="B841" s="253" t="s">
        <v>1</v>
      </c>
      <c r="C841" s="257" t="s">
        <v>65</v>
      </c>
      <c r="D841" s="258" t="s">
        <v>1494</v>
      </c>
      <c r="E841" s="258" t="s">
        <v>378</v>
      </c>
      <c r="F841" s="258" t="s">
        <v>1495</v>
      </c>
      <c r="G841" s="258" t="s">
        <v>225</v>
      </c>
    </row>
    <row r="842" spans="1:7" x14ac:dyDescent="0.3">
      <c r="A842" s="253">
        <f t="shared" si="13"/>
        <v>0</v>
      </c>
      <c r="B842" s="253" t="s">
        <v>1</v>
      </c>
      <c r="C842" s="257" t="s">
        <v>65</v>
      </c>
      <c r="D842" s="258" t="s">
        <v>1496</v>
      </c>
      <c r="E842" s="258" t="s">
        <v>364</v>
      </c>
      <c r="F842" s="258" t="s">
        <v>1458</v>
      </c>
      <c r="G842" s="258" t="s">
        <v>354</v>
      </c>
    </row>
    <row r="843" spans="1:7" x14ac:dyDescent="0.3">
      <c r="A843" s="253">
        <f t="shared" si="13"/>
        <v>0</v>
      </c>
      <c r="B843" s="253" t="s">
        <v>1</v>
      </c>
      <c r="C843" s="257" t="s">
        <v>65</v>
      </c>
      <c r="D843" s="258" t="s">
        <v>1497</v>
      </c>
      <c r="E843" s="258" t="s">
        <v>364</v>
      </c>
      <c r="F843" s="258" t="s">
        <v>1458</v>
      </c>
      <c r="G843" s="258" t="s">
        <v>354</v>
      </c>
    </row>
    <row r="844" spans="1:7" x14ac:dyDescent="0.3">
      <c r="A844" s="253">
        <f t="shared" si="13"/>
        <v>0</v>
      </c>
      <c r="B844" s="253" t="s">
        <v>1</v>
      </c>
      <c r="C844" s="257" t="s">
        <v>65</v>
      </c>
      <c r="D844" s="258" t="s">
        <v>1498</v>
      </c>
      <c r="E844" s="258"/>
      <c r="F844" s="258" t="s">
        <v>1499</v>
      </c>
      <c r="G844" s="258" t="s">
        <v>225</v>
      </c>
    </row>
    <row r="845" spans="1:7" x14ac:dyDescent="0.3">
      <c r="A845" s="253">
        <f t="shared" si="13"/>
        <v>0</v>
      </c>
      <c r="B845" s="253" t="s">
        <v>1</v>
      </c>
      <c r="C845" s="257" t="s">
        <v>65</v>
      </c>
      <c r="D845" s="258" t="s">
        <v>1500</v>
      </c>
      <c r="E845" s="258"/>
      <c r="F845" s="258" t="s">
        <v>1501</v>
      </c>
      <c r="G845" s="258" t="s">
        <v>225</v>
      </c>
    </row>
    <row r="846" spans="1:7" x14ac:dyDescent="0.3">
      <c r="A846" s="253">
        <f t="shared" si="13"/>
        <v>0</v>
      </c>
      <c r="B846" s="253" t="s">
        <v>1</v>
      </c>
      <c r="C846" s="257" t="s">
        <v>65</v>
      </c>
      <c r="D846" s="258" t="s">
        <v>1502</v>
      </c>
      <c r="E846" s="258" t="s">
        <v>364</v>
      </c>
      <c r="F846" s="258" t="s">
        <v>1483</v>
      </c>
      <c r="G846" s="258" t="s">
        <v>225</v>
      </c>
    </row>
    <row r="847" spans="1:7" x14ac:dyDescent="0.3">
      <c r="A847" s="253">
        <f t="shared" si="13"/>
        <v>0</v>
      </c>
      <c r="B847" s="253" t="s">
        <v>1</v>
      </c>
      <c r="C847" s="257" t="s">
        <v>65</v>
      </c>
      <c r="D847" s="258" t="s">
        <v>1503</v>
      </c>
      <c r="E847" s="258" t="s">
        <v>364</v>
      </c>
      <c r="F847" s="258" t="s">
        <v>1458</v>
      </c>
      <c r="G847" s="258" t="s">
        <v>225</v>
      </c>
    </row>
    <row r="848" spans="1:7" x14ac:dyDescent="0.3">
      <c r="A848" s="253">
        <f t="shared" si="13"/>
        <v>0</v>
      </c>
      <c r="B848" s="253" t="s">
        <v>1</v>
      </c>
      <c r="C848" s="257" t="s">
        <v>65</v>
      </c>
      <c r="D848" s="258" t="s">
        <v>1504</v>
      </c>
      <c r="E848" s="258" t="s">
        <v>364</v>
      </c>
      <c r="F848" s="258" t="s">
        <v>1483</v>
      </c>
      <c r="G848" s="258" t="s">
        <v>354</v>
      </c>
    </row>
    <row r="849" spans="1:7" x14ac:dyDescent="0.3">
      <c r="A849" s="253">
        <f t="shared" si="13"/>
        <v>0</v>
      </c>
      <c r="B849" s="253" t="s">
        <v>1</v>
      </c>
      <c r="C849" s="257" t="s">
        <v>65</v>
      </c>
      <c r="D849" s="258" t="s">
        <v>1505</v>
      </c>
      <c r="E849" s="258" t="s">
        <v>378</v>
      </c>
      <c r="F849" s="258" t="s">
        <v>1506</v>
      </c>
      <c r="G849" s="258" t="s">
        <v>225</v>
      </c>
    </row>
    <row r="850" spans="1:7" x14ac:dyDescent="0.3">
      <c r="A850" s="253">
        <f t="shared" si="13"/>
        <v>0</v>
      </c>
      <c r="B850" s="253" t="s">
        <v>1</v>
      </c>
      <c r="C850" s="257" t="s">
        <v>65</v>
      </c>
      <c r="D850" s="258" t="s">
        <v>1507</v>
      </c>
      <c r="E850" s="258" t="s">
        <v>378</v>
      </c>
      <c r="F850" s="258" t="s">
        <v>1420</v>
      </c>
      <c r="G850" s="258" t="s">
        <v>225</v>
      </c>
    </row>
    <row r="851" spans="1:7" x14ac:dyDescent="0.3">
      <c r="A851" s="253">
        <f t="shared" si="13"/>
        <v>0</v>
      </c>
      <c r="B851" s="253" t="s">
        <v>1</v>
      </c>
      <c r="C851" s="257" t="s">
        <v>65</v>
      </c>
      <c r="D851" s="258" t="s">
        <v>1508</v>
      </c>
      <c r="E851" s="258"/>
      <c r="F851" s="258" t="s">
        <v>1350</v>
      </c>
      <c r="G851" s="258" t="s">
        <v>225</v>
      </c>
    </row>
    <row r="852" spans="1:7" x14ac:dyDescent="0.3">
      <c r="A852" s="253">
        <f t="shared" si="13"/>
        <v>0</v>
      </c>
      <c r="B852" s="253" t="s">
        <v>1</v>
      </c>
      <c r="C852" s="257" t="s">
        <v>65</v>
      </c>
      <c r="D852" s="258" t="s">
        <v>1509</v>
      </c>
      <c r="E852" s="258"/>
      <c r="F852" s="258" t="s">
        <v>1350</v>
      </c>
      <c r="G852" s="258" t="s">
        <v>225</v>
      </c>
    </row>
    <row r="853" spans="1:7" x14ac:dyDescent="0.3">
      <c r="A853" s="253">
        <f t="shared" si="13"/>
        <v>0</v>
      </c>
      <c r="B853" s="253" t="s">
        <v>1</v>
      </c>
      <c r="C853" s="257" t="s">
        <v>65</v>
      </c>
      <c r="D853" s="258" t="s">
        <v>1510</v>
      </c>
      <c r="E853" s="258" t="s">
        <v>364</v>
      </c>
      <c r="F853" s="258" t="s">
        <v>1458</v>
      </c>
      <c r="G853" s="258" t="s">
        <v>225</v>
      </c>
    </row>
    <row r="854" spans="1:7" x14ac:dyDescent="0.3">
      <c r="A854" s="253">
        <f t="shared" si="13"/>
        <v>0</v>
      </c>
      <c r="B854" s="253" t="s">
        <v>1</v>
      </c>
      <c r="C854" s="257" t="s">
        <v>65</v>
      </c>
      <c r="D854" s="258" t="s">
        <v>1511</v>
      </c>
      <c r="E854" s="258"/>
      <c r="F854" s="258" t="s">
        <v>1411</v>
      </c>
      <c r="G854" s="258" t="s">
        <v>225</v>
      </c>
    </row>
    <row r="855" spans="1:7" x14ac:dyDescent="0.3">
      <c r="A855" s="253">
        <f t="shared" si="13"/>
        <v>0</v>
      </c>
      <c r="B855" s="253" t="s">
        <v>1</v>
      </c>
      <c r="C855" s="257" t="s">
        <v>65</v>
      </c>
      <c r="D855" s="258" t="s">
        <v>1512</v>
      </c>
      <c r="E855" s="258"/>
      <c r="F855" s="258" t="s">
        <v>1513</v>
      </c>
      <c r="G855" s="258" t="s">
        <v>224</v>
      </c>
    </row>
    <row r="856" spans="1:7" x14ac:dyDescent="0.3">
      <c r="A856" s="253">
        <f t="shared" si="13"/>
        <v>0</v>
      </c>
      <c r="B856" s="253" t="s">
        <v>1</v>
      </c>
      <c r="C856" s="257" t="s">
        <v>65</v>
      </c>
      <c r="D856" s="258" t="s">
        <v>1514</v>
      </c>
      <c r="E856" s="258"/>
      <c r="F856" s="258" t="s">
        <v>1513</v>
      </c>
      <c r="G856" s="258" t="s">
        <v>224</v>
      </c>
    </row>
    <row r="857" spans="1:7" x14ac:dyDescent="0.3">
      <c r="A857" s="253">
        <f t="shared" si="13"/>
        <v>0</v>
      </c>
      <c r="B857" s="253" t="s">
        <v>1</v>
      </c>
      <c r="C857" s="257" t="s">
        <v>65</v>
      </c>
      <c r="D857" s="258" t="s">
        <v>1515</v>
      </c>
      <c r="E857" s="258" t="s">
        <v>388</v>
      </c>
      <c r="F857" s="258" t="s">
        <v>1375</v>
      </c>
      <c r="G857" s="258" t="s">
        <v>225</v>
      </c>
    </row>
    <row r="858" spans="1:7" x14ac:dyDescent="0.3">
      <c r="A858" s="253">
        <f t="shared" si="13"/>
        <v>0</v>
      </c>
      <c r="B858" s="253" t="s">
        <v>1</v>
      </c>
      <c r="C858" s="257" t="s">
        <v>65</v>
      </c>
      <c r="D858" s="258" t="s">
        <v>1516</v>
      </c>
      <c r="E858" s="258" t="s">
        <v>556</v>
      </c>
      <c r="F858" s="258" t="s">
        <v>1517</v>
      </c>
      <c r="G858" s="258" t="s">
        <v>225</v>
      </c>
    </row>
    <row r="859" spans="1:7" x14ac:dyDescent="0.3">
      <c r="A859" s="253">
        <f t="shared" si="13"/>
        <v>0</v>
      </c>
      <c r="B859" s="253" t="s">
        <v>1</v>
      </c>
      <c r="C859" s="257" t="s">
        <v>65</v>
      </c>
      <c r="D859" s="258" t="s">
        <v>1518</v>
      </c>
      <c r="E859" s="258" t="s">
        <v>388</v>
      </c>
      <c r="F859" s="258" t="s">
        <v>1430</v>
      </c>
      <c r="G859" s="258" t="s">
        <v>354</v>
      </c>
    </row>
    <row r="860" spans="1:7" x14ac:dyDescent="0.3">
      <c r="A860" s="253">
        <f t="shared" si="13"/>
        <v>0</v>
      </c>
      <c r="B860" s="253" t="s">
        <v>1</v>
      </c>
      <c r="C860" s="257" t="s">
        <v>65</v>
      </c>
      <c r="D860" s="258" t="s">
        <v>1519</v>
      </c>
      <c r="E860" s="258" t="s">
        <v>364</v>
      </c>
      <c r="F860" s="258" t="s">
        <v>1520</v>
      </c>
      <c r="G860" s="258" t="s">
        <v>225</v>
      </c>
    </row>
    <row r="861" spans="1:7" x14ac:dyDescent="0.3">
      <c r="A861" s="253">
        <f t="shared" si="13"/>
        <v>0</v>
      </c>
      <c r="B861" s="253" t="s">
        <v>1</v>
      </c>
      <c r="C861" s="257" t="s">
        <v>65</v>
      </c>
      <c r="D861" s="258" t="s">
        <v>1521</v>
      </c>
      <c r="E861" s="258" t="s">
        <v>556</v>
      </c>
      <c r="F861" s="258" t="s">
        <v>1517</v>
      </c>
      <c r="G861" s="258" t="s">
        <v>225</v>
      </c>
    </row>
    <row r="862" spans="1:7" x14ac:dyDescent="0.3">
      <c r="A862" s="253">
        <f t="shared" si="13"/>
        <v>0</v>
      </c>
      <c r="B862" s="253" t="s">
        <v>1</v>
      </c>
      <c r="C862" s="257" t="s">
        <v>65</v>
      </c>
      <c r="D862" s="258" t="s">
        <v>1522</v>
      </c>
      <c r="E862" s="258"/>
      <c r="F862" s="258" t="s">
        <v>1354</v>
      </c>
      <c r="G862" s="258" t="s">
        <v>224</v>
      </c>
    </row>
    <row r="863" spans="1:7" x14ac:dyDescent="0.3">
      <c r="A863" s="253">
        <f t="shared" si="13"/>
        <v>0</v>
      </c>
      <c r="B863" s="253" t="s">
        <v>1</v>
      </c>
      <c r="C863" s="257" t="s">
        <v>65</v>
      </c>
      <c r="D863" s="258" t="s">
        <v>1523</v>
      </c>
      <c r="E863" s="258" t="s">
        <v>556</v>
      </c>
      <c r="F863" s="258" t="s">
        <v>1524</v>
      </c>
      <c r="G863" s="258" t="s">
        <v>225</v>
      </c>
    </row>
    <row r="864" spans="1:7" x14ac:dyDescent="0.3">
      <c r="A864" s="253">
        <f t="shared" si="13"/>
        <v>0</v>
      </c>
      <c r="B864" s="253" t="s">
        <v>1</v>
      </c>
      <c r="C864" s="257" t="s">
        <v>65</v>
      </c>
      <c r="D864" s="258" t="s">
        <v>1525</v>
      </c>
      <c r="E864" s="258"/>
      <c r="F864" s="258" t="s">
        <v>1526</v>
      </c>
      <c r="G864" s="258" t="s">
        <v>225</v>
      </c>
    </row>
    <row r="865" spans="1:7" x14ac:dyDescent="0.3">
      <c r="A865" s="253">
        <f t="shared" si="13"/>
        <v>0</v>
      </c>
      <c r="B865" s="253" t="s">
        <v>1</v>
      </c>
      <c r="C865" s="257" t="s">
        <v>65</v>
      </c>
      <c r="D865" s="258" t="s">
        <v>1527</v>
      </c>
      <c r="E865" s="258"/>
      <c r="F865" s="258" t="s">
        <v>1483</v>
      </c>
      <c r="G865" s="258" t="s">
        <v>225</v>
      </c>
    </row>
    <row r="866" spans="1:7" x14ac:dyDescent="0.3">
      <c r="A866" s="253">
        <f t="shared" si="13"/>
        <v>0</v>
      </c>
      <c r="B866" s="253" t="s">
        <v>1</v>
      </c>
      <c r="C866" s="257" t="s">
        <v>65</v>
      </c>
      <c r="D866" s="258" t="s">
        <v>1528</v>
      </c>
      <c r="E866" s="258" t="s">
        <v>1288</v>
      </c>
      <c r="F866" s="258" t="s">
        <v>1529</v>
      </c>
      <c r="G866" s="258" t="s">
        <v>225</v>
      </c>
    </row>
    <row r="867" spans="1:7" x14ac:dyDescent="0.3">
      <c r="A867" s="253">
        <f t="shared" si="13"/>
        <v>0</v>
      </c>
      <c r="B867" s="253" t="s">
        <v>1</v>
      </c>
      <c r="C867" s="257" t="s">
        <v>65</v>
      </c>
      <c r="D867" s="258" t="s">
        <v>1530</v>
      </c>
      <c r="E867" s="258" t="s">
        <v>467</v>
      </c>
      <c r="F867" s="258" t="s">
        <v>1531</v>
      </c>
      <c r="G867" s="258" t="s">
        <v>225</v>
      </c>
    </row>
    <row r="868" spans="1:7" x14ac:dyDescent="0.3">
      <c r="A868" s="253">
        <f t="shared" si="13"/>
        <v>0</v>
      </c>
      <c r="B868" s="253" t="s">
        <v>1</v>
      </c>
      <c r="C868" s="257" t="s">
        <v>65</v>
      </c>
      <c r="D868" s="258" t="s">
        <v>1532</v>
      </c>
      <c r="E868" s="258" t="s">
        <v>467</v>
      </c>
      <c r="F868" s="258" t="s">
        <v>1517</v>
      </c>
      <c r="G868" s="258" t="s">
        <v>225</v>
      </c>
    </row>
    <row r="869" spans="1:7" x14ac:dyDescent="0.3">
      <c r="A869" s="253">
        <f t="shared" si="13"/>
        <v>0</v>
      </c>
      <c r="B869" s="253" t="s">
        <v>1</v>
      </c>
      <c r="C869" s="257" t="s">
        <v>65</v>
      </c>
      <c r="D869" s="258" t="s">
        <v>1533</v>
      </c>
      <c r="E869" s="258"/>
      <c r="F869" s="258" t="s">
        <v>1534</v>
      </c>
      <c r="G869" s="258" t="s">
        <v>225</v>
      </c>
    </row>
    <row r="870" spans="1:7" x14ac:dyDescent="0.3">
      <c r="A870" s="253">
        <f t="shared" si="13"/>
        <v>0</v>
      </c>
      <c r="B870" s="253" t="s">
        <v>1</v>
      </c>
      <c r="C870" s="257" t="s">
        <v>65</v>
      </c>
      <c r="D870" s="258" t="s">
        <v>1535</v>
      </c>
      <c r="E870" s="258"/>
      <c r="F870" s="258" t="s">
        <v>1536</v>
      </c>
      <c r="G870" s="258" t="s">
        <v>225</v>
      </c>
    </row>
    <row r="871" spans="1:7" x14ac:dyDescent="0.3">
      <c r="A871" s="253">
        <f t="shared" si="13"/>
        <v>0</v>
      </c>
      <c r="B871" s="253" t="s">
        <v>1</v>
      </c>
      <c r="C871" s="257" t="s">
        <v>65</v>
      </c>
      <c r="D871" s="258" t="s">
        <v>1537</v>
      </c>
      <c r="E871" s="258"/>
      <c r="F871" s="258" t="s">
        <v>1536</v>
      </c>
      <c r="G871" s="258" t="s">
        <v>225</v>
      </c>
    </row>
    <row r="872" spans="1:7" x14ac:dyDescent="0.3">
      <c r="A872" s="253">
        <f t="shared" si="13"/>
        <v>0</v>
      </c>
      <c r="B872" s="253" t="s">
        <v>1</v>
      </c>
      <c r="C872" s="257" t="s">
        <v>65</v>
      </c>
      <c r="D872" s="258" t="s">
        <v>1538</v>
      </c>
      <c r="E872" s="258"/>
      <c r="F872" s="258" t="s">
        <v>1536</v>
      </c>
      <c r="G872" s="258" t="s">
        <v>225</v>
      </c>
    </row>
    <row r="873" spans="1:7" x14ac:dyDescent="0.3">
      <c r="A873" s="253">
        <f t="shared" si="13"/>
        <v>0</v>
      </c>
      <c r="B873" s="253" t="s">
        <v>1</v>
      </c>
      <c r="C873" s="257" t="s">
        <v>65</v>
      </c>
      <c r="D873" s="258" t="s">
        <v>1539</v>
      </c>
      <c r="E873" s="258"/>
      <c r="F873" s="258" t="s">
        <v>1536</v>
      </c>
      <c r="G873" s="258" t="s">
        <v>225</v>
      </c>
    </row>
    <row r="874" spans="1:7" x14ac:dyDescent="0.3">
      <c r="A874" s="253">
        <f t="shared" si="13"/>
        <v>0</v>
      </c>
      <c r="B874" s="253" t="s">
        <v>1</v>
      </c>
      <c r="C874" s="257" t="s">
        <v>65</v>
      </c>
      <c r="D874" s="258" t="s">
        <v>1540</v>
      </c>
      <c r="E874" s="258"/>
      <c r="F874" s="258" t="s">
        <v>1536</v>
      </c>
      <c r="G874" s="258" t="s">
        <v>225</v>
      </c>
    </row>
    <row r="875" spans="1:7" x14ac:dyDescent="0.3">
      <c r="A875" s="253">
        <f t="shared" si="13"/>
        <v>0</v>
      </c>
      <c r="B875" s="253" t="s">
        <v>1</v>
      </c>
      <c r="C875" s="257" t="s">
        <v>65</v>
      </c>
      <c r="D875" s="258" t="s">
        <v>1541</v>
      </c>
      <c r="E875" s="258"/>
      <c r="F875" s="258" t="s">
        <v>1536</v>
      </c>
      <c r="G875" s="258" t="s">
        <v>225</v>
      </c>
    </row>
    <row r="876" spans="1:7" x14ac:dyDescent="0.3">
      <c r="A876" s="253">
        <f t="shared" si="13"/>
        <v>0</v>
      </c>
      <c r="B876" s="253" t="s">
        <v>1</v>
      </c>
      <c r="C876" s="257" t="s">
        <v>65</v>
      </c>
      <c r="D876" s="258" t="s">
        <v>1542</v>
      </c>
      <c r="E876" s="258"/>
      <c r="F876" s="258" t="s">
        <v>1543</v>
      </c>
      <c r="G876" s="258" t="s">
        <v>224</v>
      </c>
    </row>
    <row r="877" spans="1:7" x14ac:dyDescent="0.3">
      <c r="A877" s="253">
        <f t="shared" si="13"/>
        <v>0</v>
      </c>
      <c r="B877" s="253" t="s">
        <v>1</v>
      </c>
      <c r="C877" s="257" t="s">
        <v>65</v>
      </c>
      <c r="D877" s="258" t="s">
        <v>1544</v>
      </c>
      <c r="E877" s="258"/>
      <c r="F877" s="258" t="s">
        <v>1543</v>
      </c>
      <c r="G877" s="258" t="s">
        <v>224</v>
      </c>
    </row>
    <row r="878" spans="1:7" x14ac:dyDescent="0.3">
      <c r="A878" s="253">
        <f t="shared" si="13"/>
        <v>0</v>
      </c>
      <c r="B878" s="253" t="s">
        <v>1</v>
      </c>
      <c r="C878" s="257" t="s">
        <v>65</v>
      </c>
      <c r="D878" s="258" t="s">
        <v>1545</v>
      </c>
      <c r="E878" s="258"/>
      <c r="F878" s="258" t="s">
        <v>1543</v>
      </c>
      <c r="G878" s="258" t="s">
        <v>224</v>
      </c>
    </row>
    <row r="879" spans="1:7" x14ac:dyDescent="0.3">
      <c r="A879" s="253">
        <f t="shared" si="13"/>
        <v>0</v>
      </c>
      <c r="B879" s="253" t="s">
        <v>1</v>
      </c>
      <c r="C879" s="257" t="s">
        <v>65</v>
      </c>
      <c r="D879" s="258" t="s">
        <v>1546</v>
      </c>
      <c r="E879" s="258"/>
      <c r="F879" s="258" t="s">
        <v>1547</v>
      </c>
      <c r="G879" s="258" t="s">
        <v>224</v>
      </c>
    </row>
    <row r="880" spans="1:7" x14ac:dyDescent="0.3">
      <c r="A880" s="253">
        <f t="shared" si="13"/>
        <v>0</v>
      </c>
      <c r="B880" s="253" t="s">
        <v>1</v>
      </c>
      <c r="C880" s="257" t="s">
        <v>65</v>
      </c>
      <c r="D880" s="258" t="s">
        <v>1548</v>
      </c>
      <c r="E880" s="258"/>
      <c r="F880" s="258" t="s">
        <v>1547</v>
      </c>
      <c r="G880" s="258" t="s">
        <v>224</v>
      </c>
    </row>
    <row r="881" spans="1:7" x14ac:dyDescent="0.3">
      <c r="A881" s="253">
        <f t="shared" si="13"/>
        <v>0</v>
      </c>
      <c r="B881" s="253" t="s">
        <v>1</v>
      </c>
      <c r="C881" s="257" t="s">
        <v>65</v>
      </c>
      <c r="D881" s="258" t="s">
        <v>1549</v>
      </c>
      <c r="E881" s="258"/>
      <c r="F881" s="258" t="s">
        <v>1550</v>
      </c>
      <c r="G881" s="258" t="s">
        <v>225</v>
      </c>
    </row>
    <row r="882" spans="1:7" x14ac:dyDescent="0.3">
      <c r="A882" s="253">
        <f t="shared" si="13"/>
        <v>0</v>
      </c>
      <c r="B882" s="253" t="s">
        <v>1</v>
      </c>
      <c r="C882" s="257" t="s">
        <v>65</v>
      </c>
      <c r="D882" s="258" t="s">
        <v>1551</v>
      </c>
      <c r="E882" s="258"/>
      <c r="F882" s="258" t="s">
        <v>1552</v>
      </c>
      <c r="G882" s="258" t="s">
        <v>224</v>
      </c>
    </row>
    <row r="883" spans="1:7" x14ac:dyDescent="0.3">
      <c r="A883" s="253">
        <f t="shared" si="13"/>
        <v>0</v>
      </c>
      <c r="B883" s="253" t="s">
        <v>1</v>
      </c>
      <c r="C883" s="257" t="s">
        <v>65</v>
      </c>
      <c r="D883" s="258" t="s">
        <v>1553</v>
      </c>
      <c r="E883" s="258"/>
      <c r="F883" s="258" t="s">
        <v>1536</v>
      </c>
      <c r="G883" s="258" t="s">
        <v>225</v>
      </c>
    </row>
    <row r="884" spans="1:7" x14ac:dyDescent="0.3">
      <c r="A884" s="253">
        <f t="shared" si="13"/>
        <v>0</v>
      </c>
      <c r="B884" s="253" t="s">
        <v>1</v>
      </c>
      <c r="C884" s="257" t="s">
        <v>65</v>
      </c>
      <c r="D884" s="258" t="s">
        <v>1554</v>
      </c>
      <c r="E884" s="258"/>
      <c r="F884" s="258" t="s">
        <v>1552</v>
      </c>
      <c r="G884" s="258" t="s">
        <v>224</v>
      </c>
    </row>
    <row r="885" spans="1:7" x14ac:dyDescent="0.3">
      <c r="A885" s="253">
        <f t="shared" si="13"/>
        <v>0</v>
      </c>
      <c r="B885" s="253" t="s">
        <v>1</v>
      </c>
      <c r="C885" s="257" t="s">
        <v>65</v>
      </c>
      <c r="D885" s="258" t="s">
        <v>1555</v>
      </c>
      <c r="E885" s="258"/>
      <c r="F885" s="258" t="s">
        <v>1536</v>
      </c>
      <c r="G885" s="258" t="s">
        <v>225</v>
      </c>
    </row>
    <row r="886" spans="1:7" x14ac:dyDescent="0.3">
      <c r="A886" s="253">
        <f t="shared" si="13"/>
        <v>0</v>
      </c>
      <c r="B886" s="253" t="s">
        <v>1</v>
      </c>
      <c r="C886" s="257" t="s">
        <v>65</v>
      </c>
      <c r="D886" s="258" t="s">
        <v>1556</v>
      </c>
      <c r="E886" s="258"/>
      <c r="F886" s="258" t="s">
        <v>1557</v>
      </c>
      <c r="G886" s="258" t="s">
        <v>224</v>
      </c>
    </row>
    <row r="887" spans="1:7" x14ac:dyDescent="0.3">
      <c r="A887" s="253">
        <f t="shared" si="13"/>
        <v>0</v>
      </c>
      <c r="B887" s="253" t="s">
        <v>1</v>
      </c>
      <c r="C887" s="254" t="s">
        <v>87</v>
      </c>
      <c r="D887" s="255" t="s">
        <v>1558</v>
      </c>
      <c r="E887" s="253"/>
      <c r="F887" s="254" t="s">
        <v>1226</v>
      </c>
      <c r="G887" s="253" t="s">
        <v>225</v>
      </c>
    </row>
    <row r="888" spans="1:7" x14ac:dyDescent="0.3">
      <c r="A888" s="253">
        <f t="shared" si="13"/>
        <v>0</v>
      </c>
      <c r="B888" s="253" t="s">
        <v>1</v>
      </c>
      <c r="C888" s="254" t="s">
        <v>87</v>
      </c>
      <c r="D888" s="255" t="s">
        <v>1559</v>
      </c>
      <c r="E888" s="253"/>
      <c r="F888" s="254" t="s">
        <v>1560</v>
      </c>
      <c r="G888" s="253" t="s">
        <v>225</v>
      </c>
    </row>
    <row r="889" spans="1:7" x14ac:dyDescent="0.3">
      <c r="A889" s="253">
        <f t="shared" si="13"/>
        <v>0</v>
      </c>
      <c r="B889" s="253" t="s">
        <v>1</v>
      </c>
      <c r="C889" s="254" t="s">
        <v>87</v>
      </c>
      <c r="D889" s="255" t="s">
        <v>1561</v>
      </c>
      <c r="E889" s="253"/>
      <c r="F889" s="254" t="s">
        <v>1562</v>
      </c>
      <c r="G889" s="253" t="s">
        <v>225</v>
      </c>
    </row>
    <row r="890" spans="1:7" x14ac:dyDescent="0.3">
      <c r="A890" s="253">
        <f t="shared" si="13"/>
        <v>0</v>
      </c>
      <c r="B890" s="253" t="s">
        <v>1</v>
      </c>
      <c r="C890" s="254" t="s">
        <v>87</v>
      </c>
      <c r="D890" s="255" t="s">
        <v>1563</v>
      </c>
      <c r="E890" s="253"/>
      <c r="F890" s="254" t="s">
        <v>1564</v>
      </c>
      <c r="G890" s="253" t="s">
        <v>224</v>
      </c>
    </row>
    <row r="891" spans="1:7" x14ac:dyDescent="0.3">
      <c r="A891" s="253">
        <f t="shared" si="13"/>
        <v>0</v>
      </c>
      <c r="B891" s="253" t="s">
        <v>1</v>
      </c>
      <c r="C891" s="254" t="s">
        <v>87</v>
      </c>
      <c r="D891" s="255" t="s">
        <v>1565</v>
      </c>
      <c r="E891" s="253"/>
      <c r="F891" s="259">
        <v>13.172372685185186</v>
      </c>
      <c r="G891" s="253" t="s">
        <v>224</v>
      </c>
    </row>
    <row r="892" spans="1:7" x14ac:dyDescent="0.3">
      <c r="A892" s="253">
        <f t="shared" si="13"/>
        <v>0</v>
      </c>
      <c r="B892" s="253" t="s">
        <v>1</v>
      </c>
      <c r="C892" s="254" t="s">
        <v>66</v>
      </c>
      <c r="D892" s="255" t="s">
        <v>1566</v>
      </c>
      <c r="E892" s="253"/>
      <c r="F892" s="254" t="s">
        <v>1567</v>
      </c>
      <c r="G892" s="253" t="s">
        <v>225</v>
      </c>
    </row>
    <row r="893" spans="1:7" x14ac:dyDescent="0.3">
      <c r="A893" s="253">
        <f t="shared" si="13"/>
        <v>0</v>
      </c>
      <c r="B893" s="253" t="s">
        <v>1</v>
      </c>
      <c r="C893" s="254" t="s">
        <v>66</v>
      </c>
      <c r="D893" s="255" t="s">
        <v>1568</v>
      </c>
      <c r="E893" s="253" t="s">
        <v>378</v>
      </c>
      <c r="F893" s="254" t="s">
        <v>1569</v>
      </c>
      <c r="G893" s="253" t="s">
        <v>225</v>
      </c>
    </row>
    <row r="894" spans="1:7" x14ac:dyDescent="0.3">
      <c r="A894" s="253">
        <f t="shared" si="13"/>
        <v>0</v>
      </c>
      <c r="B894" s="253" t="s">
        <v>1</v>
      </c>
      <c r="C894" s="254" t="s">
        <v>66</v>
      </c>
      <c r="D894" s="255" t="s">
        <v>1570</v>
      </c>
      <c r="E894" s="253" t="s">
        <v>378</v>
      </c>
      <c r="F894" s="254" t="s">
        <v>1571</v>
      </c>
      <c r="G894" s="253" t="s">
        <v>225</v>
      </c>
    </row>
    <row r="895" spans="1:7" x14ac:dyDescent="0.3">
      <c r="A895" s="253">
        <f t="shared" si="13"/>
        <v>0</v>
      </c>
      <c r="B895" s="253" t="s">
        <v>1</v>
      </c>
      <c r="C895" s="254" t="s">
        <v>66</v>
      </c>
      <c r="D895" s="255" t="s">
        <v>1572</v>
      </c>
      <c r="E895" s="253" t="s">
        <v>378</v>
      </c>
      <c r="F895" s="254" t="s">
        <v>1571</v>
      </c>
      <c r="G895" s="253" t="s">
        <v>225</v>
      </c>
    </row>
    <row r="896" spans="1:7" x14ac:dyDescent="0.3">
      <c r="A896" s="253">
        <f t="shared" si="13"/>
        <v>0</v>
      </c>
      <c r="B896" s="253" t="s">
        <v>1</v>
      </c>
      <c r="C896" s="254" t="s">
        <v>66</v>
      </c>
      <c r="D896" s="255" t="s">
        <v>1573</v>
      </c>
      <c r="E896" s="253" t="s">
        <v>1574</v>
      </c>
      <c r="F896" s="254" t="s">
        <v>1575</v>
      </c>
      <c r="G896" s="253" t="s">
        <v>225</v>
      </c>
    </row>
    <row r="897" spans="1:7" x14ac:dyDescent="0.3">
      <c r="A897" s="253">
        <f t="shared" si="13"/>
        <v>0</v>
      </c>
      <c r="B897" s="253" t="s">
        <v>1</v>
      </c>
      <c r="C897" s="254" t="s">
        <v>66</v>
      </c>
      <c r="D897" s="255" t="s">
        <v>1576</v>
      </c>
      <c r="E897" s="253" t="s">
        <v>378</v>
      </c>
      <c r="F897" s="254" t="s">
        <v>1577</v>
      </c>
      <c r="G897" s="253" t="s">
        <v>225</v>
      </c>
    </row>
    <row r="898" spans="1:7" x14ac:dyDescent="0.3">
      <c r="A898" s="253">
        <f t="shared" ref="A898:A961" si="14">IF(J898="SI",IF(C898&lt;&gt;C897,1,A897+1),IF(C898&lt;&gt;C897,0,A897))</f>
        <v>0</v>
      </c>
      <c r="B898" s="253" t="s">
        <v>1</v>
      </c>
      <c r="C898" s="254" t="s">
        <v>66</v>
      </c>
      <c r="D898" s="255" t="s">
        <v>1578</v>
      </c>
      <c r="E898" s="253"/>
      <c r="F898" s="260">
        <v>18460</v>
      </c>
      <c r="G898" s="253" t="s">
        <v>225</v>
      </c>
    </row>
    <row r="899" spans="1:7" x14ac:dyDescent="0.3">
      <c r="A899" s="253">
        <f t="shared" si="14"/>
        <v>0</v>
      </c>
      <c r="B899" s="253" t="s">
        <v>1</v>
      </c>
      <c r="C899" s="254" t="s">
        <v>66</v>
      </c>
      <c r="D899" s="255" t="s">
        <v>1579</v>
      </c>
      <c r="E899" s="253" t="s">
        <v>378</v>
      </c>
      <c r="F899" s="254" t="s">
        <v>1390</v>
      </c>
      <c r="G899" s="253" t="s">
        <v>225</v>
      </c>
    </row>
    <row r="900" spans="1:7" x14ac:dyDescent="0.3">
      <c r="A900" s="253">
        <f t="shared" si="14"/>
        <v>0</v>
      </c>
      <c r="B900" s="253" t="s">
        <v>1</v>
      </c>
      <c r="C900" s="254" t="s">
        <v>66</v>
      </c>
      <c r="D900" s="255" t="s">
        <v>1580</v>
      </c>
      <c r="E900" s="253" t="s">
        <v>378</v>
      </c>
      <c r="F900" s="254" t="s">
        <v>1581</v>
      </c>
      <c r="G900" s="253" t="s">
        <v>225</v>
      </c>
    </row>
    <row r="901" spans="1:7" x14ac:dyDescent="0.3">
      <c r="A901" s="253">
        <f t="shared" si="14"/>
        <v>0</v>
      </c>
      <c r="B901" s="253" t="s">
        <v>1</v>
      </c>
      <c r="C901" s="254" t="s">
        <v>66</v>
      </c>
      <c r="D901" s="255" t="s">
        <v>1582</v>
      </c>
      <c r="E901" s="253" t="s">
        <v>799</v>
      </c>
      <c r="F901" s="254" t="s">
        <v>1583</v>
      </c>
      <c r="G901" s="253" t="s">
        <v>225</v>
      </c>
    </row>
    <row r="902" spans="1:7" x14ac:dyDescent="0.3">
      <c r="A902" s="253">
        <f t="shared" si="14"/>
        <v>0</v>
      </c>
      <c r="B902" s="253" t="s">
        <v>1</v>
      </c>
      <c r="C902" s="254" t="s">
        <v>66</v>
      </c>
      <c r="D902" s="255" t="s">
        <v>1584</v>
      </c>
      <c r="E902" s="253" t="s">
        <v>378</v>
      </c>
      <c r="F902" s="254" t="s">
        <v>1585</v>
      </c>
      <c r="G902" s="253" t="s">
        <v>225</v>
      </c>
    </row>
    <row r="903" spans="1:7" x14ac:dyDescent="0.3">
      <c r="A903" s="253">
        <f t="shared" si="14"/>
        <v>0</v>
      </c>
      <c r="B903" s="253" t="s">
        <v>1</v>
      </c>
      <c r="C903" s="254" t="s">
        <v>66</v>
      </c>
      <c r="D903" s="255" t="s">
        <v>1586</v>
      </c>
      <c r="E903" s="253" t="s">
        <v>378</v>
      </c>
      <c r="F903" s="254" t="s">
        <v>1587</v>
      </c>
      <c r="G903" s="253" t="s">
        <v>225</v>
      </c>
    </row>
    <row r="904" spans="1:7" x14ac:dyDescent="0.3">
      <c r="A904" s="253">
        <f t="shared" si="14"/>
        <v>0</v>
      </c>
      <c r="B904" s="253" t="s">
        <v>1</v>
      </c>
      <c r="C904" s="254" t="s">
        <v>66</v>
      </c>
      <c r="D904" s="255" t="s">
        <v>1588</v>
      </c>
      <c r="E904" s="253"/>
      <c r="F904" s="254" t="s">
        <v>1589</v>
      </c>
      <c r="G904" s="253" t="s">
        <v>225</v>
      </c>
    </row>
    <row r="905" spans="1:7" x14ac:dyDescent="0.3">
      <c r="A905" s="253">
        <f t="shared" si="14"/>
        <v>0</v>
      </c>
      <c r="B905" s="253" t="s">
        <v>1</v>
      </c>
      <c r="C905" s="254" t="s">
        <v>66</v>
      </c>
      <c r="D905" s="255" t="s">
        <v>1590</v>
      </c>
      <c r="E905" s="253" t="s">
        <v>364</v>
      </c>
      <c r="F905" s="254" t="s">
        <v>964</v>
      </c>
      <c r="G905" s="253" t="s">
        <v>225</v>
      </c>
    </row>
    <row r="906" spans="1:7" x14ac:dyDescent="0.3">
      <c r="A906" s="253">
        <f t="shared" si="14"/>
        <v>0</v>
      </c>
      <c r="B906" s="253" t="s">
        <v>1</v>
      </c>
      <c r="C906" s="254" t="s">
        <v>66</v>
      </c>
      <c r="D906" s="255" t="s">
        <v>1591</v>
      </c>
      <c r="E906" s="253" t="s">
        <v>364</v>
      </c>
      <c r="F906" s="254" t="s">
        <v>1592</v>
      </c>
      <c r="G906" s="253" t="s">
        <v>225</v>
      </c>
    </row>
    <row r="907" spans="1:7" x14ac:dyDescent="0.3">
      <c r="A907" s="253">
        <f t="shared" si="14"/>
        <v>0</v>
      </c>
      <c r="B907" s="253" t="s">
        <v>1</v>
      </c>
      <c r="C907" s="254" t="s">
        <v>66</v>
      </c>
      <c r="D907" s="255" t="s">
        <v>1593</v>
      </c>
      <c r="E907" s="253" t="s">
        <v>364</v>
      </c>
      <c r="F907" s="254" t="s">
        <v>1594</v>
      </c>
      <c r="G907" s="253" t="s">
        <v>225</v>
      </c>
    </row>
    <row r="908" spans="1:7" x14ac:dyDescent="0.3">
      <c r="A908" s="253">
        <f t="shared" si="14"/>
        <v>0</v>
      </c>
      <c r="B908" s="253" t="s">
        <v>1</v>
      </c>
      <c r="C908" s="254" t="s">
        <v>66</v>
      </c>
      <c r="D908" s="255" t="s">
        <v>1595</v>
      </c>
      <c r="E908" s="253" t="s">
        <v>364</v>
      </c>
      <c r="F908" s="254" t="s">
        <v>1594</v>
      </c>
      <c r="G908" s="253" t="s">
        <v>225</v>
      </c>
    </row>
    <row r="909" spans="1:7" x14ac:dyDescent="0.3">
      <c r="A909" s="253">
        <f t="shared" si="14"/>
        <v>0</v>
      </c>
      <c r="B909" s="253" t="s">
        <v>1</v>
      </c>
      <c r="C909" s="254" t="s">
        <v>66</v>
      </c>
      <c r="D909" s="255" t="s">
        <v>1596</v>
      </c>
      <c r="E909" s="253" t="s">
        <v>364</v>
      </c>
      <c r="F909" s="254" t="s">
        <v>1458</v>
      </c>
      <c r="G909" s="253" t="s">
        <v>354</v>
      </c>
    </row>
    <row r="910" spans="1:7" x14ac:dyDescent="0.3">
      <c r="A910" s="253">
        <f t="shared" si="14"/>
        <v>0</v>
      </c>
      <c r="B910" s="253" t="s">
        <v>1</v>
      </c>
      <c r="C910" s="254" t="s">
        <v>66</v>
      </c>
      <c r="D910" s="255" t="s">
        <v>1597</v>
      </c>
      <c r="E910" s="253" t="s">
        <v>364</v>
      </c>
      <c r="F910" s="254" t="s">
        <v>1598</v>
      </c>
      <c r="G910" s="253" t="s">
        <v>225</v>
      </c>
    </row>
    <row r="911" spans="1:7" x14ac:dyDescent="0.3">
      <c r="A911" s="253">
        <f t="shared" si="14"/>
        <v>0</v>
      </c>
      <c r="B911" s="253" t="s">
        <v>1</v>
      </c>
      <c r="C911" s="254" t="s">
        <v>66</v>
      </c>
      <c r="D911" s="255" t="s">
        <v>1599</v>
      </c>
      <c r="E911" s="253" t="s">
        <v>556</v>
      </c>
      <c r="F911" s="254" t="s">
        <v>1600</v>
      </c>
      <c r="G911" s="253" t="s">
        <v>225</v>
      </c>
    </row>
    <row r="912" spans="1:7" x14ac:dyDescent="0.3">
      <c r="A912" s="253">
        <f t="shared" si="14"/>
        <v>0</v>
      </c>
      <c r="B912" s="253" t="s">
        <v>1</v>
      </c>
      <c r="C912" s="254" t="s">
        <v>88</v>
      </c>
      <c r="D912" s="255" t="s">
        <v>1601</v>
      </c>
      <c r="E912" s="253" t="s">
        <v>467</v>
      </c>
      <c r="F912" s="254" t="s">
        <v>1286</v>
      </c>
      <c r="G912" s="253" t="s">
        <v>225</v>
      </c>
    </row>
    <row r="913" spans="1:7" x14ac:dyDescent="0.3">
      <c r="A913" s="253">
        <f t="shared" si="14"/>
        <v>0</v>
      </c>
      <c r="B913" s="253" t="s">
        <v>1</v>
      </c>
      <c r="C913" s="254" t="s">
        <v>88</v>
      </c>
      <c r="D913" s="255" t="s">
        <v>1602</v>
      </c>
      <c r="E913" s="253" t="s">
        <v>467</v>
      </c>
      <c r="F913" s="254" t="s">
        <v>1603</v>
      </c>
      <c r="G913" s="253" t="s">
        <v>225</v>
      </c>
    </row>
    <row r="914" spans="1:7" x14ac:dyDescent="0.3">
      <c r="A914" s="253">
        <f t="shared" si="14"/>
        <v>0</v>
      </c>
      <c r="B914" s="253" t="s">
        <v>1</v>
      </c>
      <c r="C914" s="254" t="s">
        <v>88</v>
      </c>
      <c r="D914" s="255" t="s">
        <v>1604</v>
      </c>
      <c r="E914" s="253" t="s">
        <v>467</v>
      </c>
      <c r="F914" s="254" t="s">
        <v>1286</v>
      </c>
      <c r="G914" s="253" t="s">
        <v>225</v>
      </c>
    </row>
    <row r="915" spans="1:7" x14ac:dyDescent="0.3">
      <c r="A915" s="253">
        <f t="shared" si="14"/>
        <v>0</v>
      </c>
      <c r="B915" s="253" t="s">
        <v>1</v>
      </c>
      <c r="C915" s="254" t="s">
        <v>88</v>
      </c>
      <c r="D915" s="255" t="s">
        <v>1605</v>
      </c>
      <c r="E915" s="253" t="s">
        <v>467</v>
      </c>
      <c r="F915" s="254" t="s">
        <v>1286</v>
      </c>
      <c r="G915" s="253" t="s">
        <v>225</v>
      </c>
    </row>
    <row r="916" spans="1:7" x14ac:dyDescent="0.3">
      <c r="A916" s="253">
        <f t="shared" si="14"/>
        <v>0</v>
      </c>
      <c r="B916" s="253" t="s">
        <v>1</v>
      </c>
      <c r="C916" s="254" t="s">
        <v>88</v>
      </c>
      <c r="D916" s="255" t="s">
        <v>1606</v>
      </c>
      <c r="E916" s="253" t="s">
        <v>467</v>
      </c>
      <c r="F916" s="254" t="s">
        <v>1603</v>
      </c>
      <c r="G916" s="253" t="s">
        <v>225</v>
      </c>
    </row>
    <row r="917" spans="1:7" x14ac:dyDescent="0.3">
      <c r="A917" s="253">
        <f t="shared" si="14"/>
        <v>0</v>
      </c>
      <c r="B917" s="253" t="s">
        <v>1</v>
      </c>
      <c r="C917" s="254" t="s">
        <v>88</v>
      </c>
      <c r="D917" s="255" t="s">
        <v>1607</v>
      </c>
      <c r="E917" s="253" t="s">
        <v>467</v>
      </c>
      <c r="F917" s="254" t="s">
        <v>1608</v>
      </c>
      <c r="G917" s="253" t="s">
        <v>225</v>
      </c>
    </row>
    <row r="918" spans="1:7" x14ac:dyDescent="0.3">
      <c r="A918" s="253">
        <f t="shared" si="14"/>
        <v>0</v>
      </c>
      <c r="B918" s="253" t="s">
        <v>1</v>
      </c>
      <c r="C918" s="254" t="s">
        <v>88</v>
      </c>
      <c r="D918" s="255" t="s">
        <v>1609</v>
      </c>
      <c r="E918" s="253" t="s">
        <v>467</v>
      </c>
      <c r="F918" s="254" t="s">
        <v>1610</v>
      </c>
      <c r="G918" s="253" t="s">
        <v>225</v>
      </c>
    </row>
    <row r="919" spans="1:7" x14ac:dyDescent="0.3">
      <c r="A919" s="253">
        <f t="shared" si="14"/>
        <v>0</v>
      </c>
      <c r="B919" s="253" t="s">
        <v>1</v>
      </c>
      <c r="C919" s="254" t="s">
        <v>88</v>
      </c>
      <c r="D919" s="255" t="s">
        <v>1611</v>
      </c>
      <c r="E919" s="253" t="s">
        <v>467</v>
      </c>
      <c r="F919" s="254" t="s">
        <v>1610</v>
      </c>
      <c r="G919" s="253" t="s">
        <v>225</v>
      </c>
    </row>
    <row r="920" spans="1:7" x14ac:dyDescent="0.3">
      <c r="A920" s="253">
        <f t="shared" si="14"/>
        <v>0</v>
      </c>
      <c r="B920" s="253" t="s">
        <v>1</v>
      </c>
      <c r="C920" s="254" t="s">
        <v>88</v>
      </c>
      <c r="D920" s="255" t="s">
        <v>1612</v>
      </c>
      <c r="E920" s="253" t="s">
        <v>467</v>
      </c>
      <c r="F920" s="254" t="s">
        <v>1613</v>
      </c>
      <c r="G920" s="253" t="s">
        <v>225</v>
      </c>
    </row>
    <row r="921" spans="1:7" x14ac:dyDescent="0.3">
      <c r="A921" s="253">
        <f t="shared" si="14"/>
        <v>0</v>
      </c>
      <c r="B921" s="253" t="s">
        <v>1</v>
      </c>
      <c r="C921" s="254" t="s">
        <v>88</v>
      </c>
      <c r="D921" s="255" t="s">
        <v>1614</v>
      </c>
      <c r="E921" s="253" t="s">
        <v>467</v>
      </c>
      <c r="F921" s="254" t="s">
        <v>1615</v>
      </c>
      <c r="G921" s="253" t="s">
        <v>225</v>
      </c>
    </row>
    <row r="922" spans="1:7" x14ac:dyDescent="0.3">
      <c r="A922" s="253">
        <f t="shared" si="14"/>
        <v>0</v>
      </c>
      <c r="B922" s="253" t="s">
        <v>1</v>
      </c>
      <c r="C922" s="254" t="s">
        <v>88</v>
      </c>
      <c r="D922" s="255" t="s">
        <v>1616</v>
      </c>
      <c r="E922" s="253" t="s">
        <v>467</v>
      </c>
      <c r="F922" s="254" t="s">
        <v>1615</v>
      </c>
      <c r="G922" s="253" t="s">
        <v>225</v>
      </c>
    </row>
    <row r="923" spans="1:7" x14ac:dyDescent="0.3">
      <c r="A923" s="253">
        <f t="shared" si="14"/>
        <v>0</v>
      </c>
      <c r="B923" s="253" t="s">
        <v>1</v>
      </c>
      <c r="C923" s="254" t="s">
        <v>89</v>
      </c>
      <c r="D923" s="255" t="s">
        <v>1617</v>
      </c>
      <c r="E923" s="253" t="s">
        <v>817</v>
      </c>
      <c r="F923" s="254" t="s">
        <v>1618</v>
      </c>
      <c r="G923" s="253" t="s">
        <v>225</v>
      </c>
    </row>
    <row r="924" spans="1:7" x14ac:dyDescent="0.3">
      <c r="A924" s="253">
        <f t="shared" si="14"/>
        <v>0</v>
      </c>
      <c r="B924" s="253" t="s">
        <v>1</v>
      </c>
      <c r="C924" s="254" t="s">
        <v>89</v>
      </c>
      <c r="D924" s="255" t="s">
        <v>1619</v>
      </c>
      <c r="E924" s="253" t="s">
        <v>817</v>
      </c>
      <c r="F924" s="254" t="s">
        <v>1618</v>
      </c>
      <c r="G924" s="253" t="s">
        <v>225</v>
      </c>
    </row>
    <row r="925" spans="1:7" x14ac:dyDescent="0.3">
      <c r="A925" s="253">
        <f t="shared" si="14"/>
        <v>0</v>
      </c>
      <c r="B925" s="253" t="s">
        <v>1</v>
      </c>
      <c r="C925" s="254" t="s">
        <v>89</v>
      </c>
      <c r="D925" s="255" t="s">
        <v>1620</v>
      </c>
      <c r="E925" s="253" t="s">
        <v>817</v>
      </c>
      <c r="F925" s="254" t="s">
        <v>1618</v>
      </c>
      <c r="G925" s="253" t="s">
        <v>225</v>
      </c>
    </row>
    <row r="926" spans="1:7" x14ac:dyDescent="0.3">
      <c r="A926" s="253">
        <f t="shared" si="14"/>
        <v>0</v>
      </c>
      <c r="B926" s="253" t="s">
        <v>1</v>
      </c>
      <c r="C926" s="254" t="s">
        <v>89</v>
      </c>
      <c r="D926" s="255" t="s">
        <v>1621</v>
      </c>
      <c r="E926" s="253" t="s">
        <v>817</v>
      </c>
      <c r="F926" s="254" t="s">
        <v>1622</v>
      </c>
      <c r="G926" s="253" t="s">
        <v>225</v>
      </c>
    </row>
    <row r="927" spans="1:7" x14ac:dyDescent="0.3">
      <c r="A927" s="253">
        <f t="shared" si="14"/>
        <v>0</v>
      </c>
      <c r="B927" s="253" t="s">
        <v>1</v>
      </c>
      <c r="C927" s="254" t="s">
        <v>89</v>
      </c>
      <c r="D927" s="255" t="s">
        <v>1623</v>
      </c>
      <c r="E927" s="253" t="s">
        <v>817</v>
      </c>
      <c r="F927" s="254" t="s">
        <v>1622</v>
      </c>
      <c r="G927" s="253" t="s">
        <v>225</v>
      </c>
    </row>
    <row r="928" spans="1:7" x14ac:dyDescent="0.3">
      <c r="A928" s="253">
        <f t="shared" si="14"/>
        <v>0</v>
      </c>
      <c r="B928" s="253" t="s">
        <v>1</v>
      </c>
      <c r="C928" s="254" t="s">
        <v>89</v>
      </c>
      <c r="D928" s="255" t="s">
        <v>1624</v>
      </c>
      <c r="E928" s="253" t="s">
        <v>817</v>
      </c>
      <c r="F928" s="254" t="s">
        <v>1618</v>
      </c>
      <c r="G928" s="253" t="s">
        <v>225</v>
      </c>
    </row>
    <row r="929" spans="1:7" x14ac:dyDescent="0.3">
      <c r="A929" s="253">
        <f t="shared" si="14"/>
        <v>0</v>
      </c>
      <c r="B929" s="253" t="s">
        <v>1</v>
      </c>
      <c r="C929" s="254" t="s">
        <v>89</v>
      </c>
      <c r="D929" s="255" t="s">
        <v>1625</v>
      </c>
      <c r="E929" s="253" t="s">
        <v>364</v>
      </c>
      <c r="F929" s="254" t="s">
        <v>1626</v>
      </c>
      <c r="G929" s="253" t="s">
        <v>225</v>
      </c>
    </row>
    <row r="930" spans="1:7" x14ac:dyDescent="0.3">
      <c r="A930" s="253">
        <f t="shared" si="14"/>
        <v>0</v>
      </c>
      <c r="B930" s="253" t="s">
        <v>1</v>
      </c>
      <c r="C930" s="254" t="s">
        <v>89</v>
      </c>
      <c r="D930" s="255" t="s">
        <v>1627</v>
      </c>
      <c r="E930" s="253" t="s">
        <v>388</v>
      </c>
      <c r="F930" s="254" t="s">
        <v>1628</v>
      </c>
      <c r="G930" s="253" t="s">
        <v>225</v>
      </c>
    </row>
    <row r="931" spans="1:7" x14ac:dyDescent="0.3">
      <c r="A931" s="253">
        <f t="shared" si="14"/>
        <v>0</v>
      </c>
      <c r="B931" s="253" t="s">
        <v>1</v>
      </c>
      <c r="C931" s="254" t="s">
        <v>89</v>
      </c>
      <c r="D931" s="255" t="s">
        <v>1629</v>
      </c>
      <c r="E931" s="253" t="s">
        <v>388</v>
      </c>
      <c r="F931" s="254" t="s">
        <v>1628</v>
      </c>
      <c r="G931" s="253" t="s">
        <v>225</v>
      </c>
    </row>
    <row r="932" spans="1:7" x14ac:dyDescent="0.3">
      <c r="A932" s="253">
        <f t="shared" si="14"/>
        <v>0</v>
      </c>
      <c r="B932" s="253" t="s">
        <v>1</v>
      </c>
      <c r="C932" s="254" t="s">
        <v>89</v>
      </c>
      <c r="D932" s="255" t="s">
        <v>1630</v>
      </c>
      <c r="E932" s="253" t="s">
        <v>388</v>
      </c>
      <c r="F932" s="254" t="s">
        <v>1631</v>
      </c>
      <c r="G932" s="253" t="s">
        <v>225</v>
      </c>
    </row>
    <row r="933" spans="1:7" x14ac:dyDescent="0.3">
      <c r="A933" s="253">
        <f t="shared" si="14"/>
        <v>0</v>
      </c>
      <c r="B933" s="253" t="s">
        <v>1</v>
      </c>
      <c r="C933" s="254" t="s">
        <v>89</v>
      </c>
      <c r="D933" s="255" t="s">
        <v>1632</v>
      </c>
      <c r="E933" s="253" t="s">
        <v>388</v>
      </c>
      <c r="F933" s="254" t="s">
        <v>1631</v>
      </c>
      <c r="G933" s="253" t="s">
        <v>225</v>
      </c>
    </row>
    <row r="934" spans="1:7" x14ac:dyDescent="0.3">
      <c r="A934" s="253">
        <f t="shared" si="14"/>
        <v>0</v>
      </c>
      <c r="B934" s="253" t="s">
        <v>1</v>
      </c>
      <c r="C934" s="254" t="s">
        <v>89</v>
      </c>
      <c r="D934" s="255" t="s">
        <v>1633</v>
      </c>
      <c r="E934" s="253" t="s">
        <v>388</v>
      </c>
      <c r="F934" s="254" t="s">
        <v>1631</v>
      </c>
      <c r="G934" s="253" t="s">
        <v>225</v>
      </c>
    </row>
    <row r="935" spans="1:7" x14ac:dyDescent="0.3">
      <c r="A935" s="253">
        <f t="shared" si="14"/>
        <v>0</v>
      </c>
      <c r="B935" s="253" t="s">
        <v>1</v>
      </c>
      <c r="C935" s="254" t="s">
        <v>89</v>
      </c>
      <c r="D935" s="255" t="s">
        <v>1634</v>
      </c>
      <c r="E935" s="253" t="s">
        <v>388</v>
      </c>
      <c r="F935" s="254" t="s">
        <v>1631</v>
      </c>
      <c r="G935" s="253" t="s">
        <v>225</v>
      </c>
    </row>
    <row r="936" spans="1:7" x14ac:dyDescent="0.3">
      <c r="A936" s="253">
        <f t="shared" si="14"/>
        <v>0</v>
      </c>
      <c r="B936" s="253" t="s">
        <v>1</v>
      </c>
      <c r="C936" s="254" t="s">
        <v>89</v>
      </c>
      <c r="D936" s="255" t="s">
        <v>1635</v>
      </c>
      <c r="E936" s="253" t="s">
        <v>388</v>
      </c>
      <c r="F936" s="254" t="s">
        <v>1631</v>
      </c>
      <c r="G936" s="253" t="s">
        <v>225</v>
      </c>
    </row>
    <row r="937" spans="1:7" x14ac:dyDescent="0.3">
      <c r="A937" s="253">
        <f t="shared" si="14"/>
        <v>0</v>
      </c>
      <c r="B937" s="253" t="s">
        <v>1</v>
      </c>
      <c r="C937" s="254" t="s">
        <v>89</v>
      </c>
      <c r="D937" s="255" t="s">
        <v>1636</v>
      </c>
      <c r="E937" s="253" t="s">
        <v>1482</v>
      </c>
      <c r="F937" s="254" t="s">
        <v>1637</v>
      </c>
      <c r="G937" s="253" t="s">
        <v>225</v>
      </c>
    </row>
    <row r="938" spans="1:7" x14ac:dyDescent="0.3">
      <c r="A938" s="253">
        <f t="shared" si="14"/>
        <v>0</v>
      </c>
      <c r="B938" s="253" t="s">
        <v>1</v>
      </c>
      <c r="C938" s="254" t="s">
        <v>89</v>
      </c>
      <c r="D938" s="255" t="s">
        <v>1638</v>
      </c>
      <c r="E938" s="253" t="s">
        <v>388</v>
      </c>
      <c r="F938" s="254" t="s">
        <v>1631</v>
      </c>
      <c r="G938" s="253" t="s">
        <v>225</v>
      </c>
    </row>
    <row r="939" spans="1:7" x14ac:dyDescent="0.3">
      <c r="A939" s="253">
        <f t="shared" si="14"/>
        <v>0</v>
      </c>
      <c r="B939" s="253" t="s">
        <v>1</v>
      </c>
      <c r="C939" s="254" t="s">
        <v>89</v>
      </c>
      <c r="D939" s="255" t="s">
        <v>1639</v>
      </c>
      <c r="E939" s="253" t="s">
        <v>388</v>
      </c>
      <c r="F939" s="254" t="s">
        <v>1631</v>
      </c>
      <c r="G939" s="253" t="s">
        <v>225</v>
      </c>
    </row>
    <row r="940" spans="1:7" x14ac:dyDescent="0.3">
      <c r="A940" s="253">
        <f t="shared" si="14"/>
        <v>0</v>
      </c>
      <c r="B940" s="253" t="s">
        <v>1</v>
      </c>
      <c r="C940" s="254" t="s">
        <v>89</v>
      </c>
      <c r="D940" s="255" t="s">
        <v>1640</v>
      </c>
      <c r="E940" s="253" t="s">
        <v>388</v>
      </c>
      <c r="F940" s="254" t="s">
        <v>1631</v>
      </c>
      <c r="G940" s="253" t="s">
        <v>225</v>
      </c>
    </row>
    <row r="941" spans="1:7" x14ac:dyDescent="0.3">
      <c r="A941" s="253">
        <f t="shared" si="14"/>
        <v>0</v>
      </c>
      <c r="B941" s="253" t="s">
        <v>1</v>
      </c>
      <c r="C941" s="254" t="s">
        <v>89</v>
      </c>
      <c r="D941" s="255" t="s">
        <v>1641</v>
      </c>
      <c r="E941" s="253" t="s">
        <v>388</v>
      </c>
      <c r="F941" s="254" t="s">
        <v>1458</v>
      </c>
      <c r="G941" s="253" t="s">
        <v>225</v>
      </c>
    </row>
    <row r="942" spans="1:7" x14ac:dyDescent="0.3">
      <c r="A942" s="253">
        <f t="shared" si="14"/>
        <v>0</v>
      </c>
      <c r="B942" s="253" t="s">
        <v>1</v>
      </c>
      <c r="C942" s="254" t="s">
        <v>89</v>
      </c>
      <c r="D942" s="255" t="s">
        <v>1642</v>
      </c>
      <c r="E942" s="253" t="s">
        <v>388</v>
      </c>
      <c r="F942" s="254" t="s">
        <v>1458</v>
      </c>
      <c r="G942" s="253" t="s">
        <v>225</v>
      </c>
    </row>
    <row r="943" spans="1:7" x14ac:dyDescent="0.3">
      <c r="A943" s="253">
        <f t="shared" si="14"/>
        <v>0</v>
      </c>
      <c r="B943" s="253" t="s">
        <v>1</v>
      </c>
      <c r="C943" s="254" t="s">
        <v>89</v>
      </c>
      <c r="D943" s="255" t="s">
        <v>1643</v>
      </c>
      <c r="E943" s="253" t="s">
        <v>364</v>
      </c>
      <c r="F943" s="254" t="s">
        <v>1644</v>
      </c>
      <c r="G943" s="253" t="s">
        <v>225</v>
      </c>
    </row>
    <row r="944" spans="1:7" x14ac:dyDescent="0.3">
      <c r="A944" s="253">
        <f t="shared" si="14"/>
        <v>0</v>
      </c>
      <c r="B944" s="253" t="s">
        <v>1</v>
      </c>
      <c r="C944" s="254" t="s">
        <v>89</v>
      </c>
      <c r="D944" s="255" t="s">
        <v>1645</v>
      </c>
      <c r="E944" s="253"/>
      <c r="F944" s="254" t="s">
        <v>1637</v>
      </c>
      <c r="G944" s="253" t="s">
        <v>225</v>
      </c>
    </row>
    <row r="945" spans="1:7" x14ac:dyDescent="0.3">
      <c r="A945" s="253">
        <f t="shared" si="14"/>
        <v>0</v>
      </c>
      <c r="B945" s="253" t="s">
        <v>1</v>
      </c>
      <c r="C945" s="254" t="s">
        <v>89</v>
      </c>
      <c r="D945" s="255" t="s">
        <v>1646</v>
      </c>
      <c r="E945" s="253" t="s">
        <v>1482</v>
      </c>
      <c r="F945" s="254" t="s">
        <v>1637</v>
      </c>
      <c r="G945" s="253" t="s">
        <v>225</v>
      </c>
    </row>
    <row r="946" spans="1:7" x14ac:dyDescent="0.3">
      <c r="A946" s="253">
        <f t="shared" si="14"/>
        <v>0</v>
      </c>
      <c r="B946" s="253" t="s">
        <v>1</v>
      </c>
      <c r="C946" s="254" t="s">
        <v>89</v>
      </c>
      <c r="D946" s="255" t="s">
        <v>1647</v>
      </c>
      <c r="E946" s="253" t="s">
        <v>1482</v>
      </c>
      <c r="F946" s="254" t="s">
        <v>1637</v>
      </c>
      <c r="G946" s="253" t="s">
        <v>225</v>
      </c>
    </row>
    <row r="947" spans="1:7" x14ac:dyDescent="0.3">
      <c r="A947" s="253">
        <f t="shared" si="14"/>
        <v>0</v>
      </c>
      <c r="B947" s="253" t="s">
        <v>1</v>
      </c>
      <c r="C947" s="254" t="s">
        <v>89</v>
      </c>
      <c r="D947" s="255" t="s">
        <v>1648</v>
      </c>
      <c r="E947" s="253" t="s">
        <v>1482</v>
      </c>
      <c r="F947" s="254" t="s">
        <v>1458</v>
      </c>
      <c r="G947" s="253" t="s">
        <v>225</v>
      </c>
    </row>
    <row r="948" spans="1:7" x14ac:dyDescent="0.3">
      <c r="A948" s="253">
        <f t="shared" si="14"/>
        <v>0</v>
      </c>
      <c r="B948" s="253" t="s">
        <v>1</v>
      </c>
      <c r="C948" s="254" t="s">
        <v>89</v>
      </c>
      <c r="D948" s="255" t="s">
        <v>1649</v>
      </c>
      <c r="E948" s="253" t="s">
        <v>1482</v>
      </c>
      <c r="F948" s="254" t="s">
        <v>1637</v>
      </c>
      <c r="G948" s="253" t="s">
        <v>225</v>
      </c>
    </row>
    <row r="949" spans="1:7" x14ac:dyDescent="0.3">
      <c r="A949" s="253">
        <f t="shared" si="14"/>
        <v>0</v>
      </c>
      <c r="B949" s="253" t="s">
        <v>1</v>
      </c>
      <c r="C949" s="254" t="s">
        <v>89</v>
      </c>
      <c r="D949" s="255" t="s">
        <v>1650</v>
      </c>
      <c r="E949" s="253" t="s">
        <v>1651</v>
      </c>
      <c r="F949" s="254" t="s">
        <v>1652</v>
      </c>
      <c r="G949" s="253" t="s">
        <v>225</v>
      </c>
    </row>
    <row r="950" spans="1:7" x14ac:dyDescent="0.3">
      <c r="A950" s="253">
        <f t="shared" si="14"/>
        <v>0</v>
      </c>
      <c r="B950" s="253" t="s">
        <v>0</v>
      </c>
      <c r="C950" s="254" t="s">
        <v>90</v>
      </c>
      <c r="D950" s="255" t="s">
        <v>1653</v>
      </c>
      <c r="E950" s="253"/>
      <c r="F950" s="254" t="s">
        <v>1654</v>
      </c>
      <c r="G950" s="253" t="s">
        <v>225</v>
      </c>
    </row>
    <row r="951" spans="1:7" x14ac:dyDescent="0.3">
      <c r="A951" s="253">
        <f t="shared" si="14"/>
        <v>0</v>
      </c>
      <c r="B951" s="253" t="s">
        <v>0</v>
      </c>
      <c r="C951" s="254" t="s">
        <v>90</v>
      </c>
      <c r="D951" s="255" t="s">
        <v>1655</v>
      </c>
      <c r="E951" s="253"/>
      <c r="F951" s="254" t="s">
        <v>1656</v>
      </c>
      <c r="G951" s="253" t="s">
        <v>354</v>
      </c>
    </row>
    <row r="952" spans="1:7" x14ac:dyDescent="0.3">
      <c r="A952" s="253">
        <f t="shared" si="14"/>
        <v>0</v>
      </c>
      <c r="B952" s="253" t="s">
        <v>0</v>
      </c>
      <c r="C952" s="254" t="s">
        <v>90</v>
      </c>
      <c r="D952" s="255" t="s">
        <v>1657</v>
      </c>
      <c r="E952" s="253"/>
      <c r="F952" s="254" t="s">
        <v>1658</v>
      </c>
      <c r="G952" s="253" t="s">
        <v>225</v>
      </c>
    </row>
    <row r="953" spans="1:7" x14ac:dyDescent="0.3">
      <c r="A953" s="253">
        <f t="shared" si="14"/>
        <v>0</v>
      </c>
      <c r="B953" s="253" t="s">
        <v>0</v>
      </c>
      <c r="C953" s="254" t="s">
        <v>90</v>
      </c>
      <c r="D953" s="255" t="s">
        <v>1659</v>
      </c>
      <c r="E953" s="253"/>
      <c r="F953" s="254" t="s">
        <v>1660</v>
      </c>
      <c r="G953" s="253" t="s">
        <v>354</v>
      </c>
    </row>
    <row r="954" spans="1:7" x14ac:dyDescent="0.3">
      <c r="A954" s="253">
        <f t="shared" si="14"/>
        <v>0</v>
      </c>
      <c r="B954" s="253" t="s">
        <v>0</v>
      </c>
      <c r="C954" s="254" t="s">
        <v>90</v>
      </c>
      <c r="D954" s="255" t="s">
        <v>1661</v>
      </c>
      <c r="E954" s="253"/>
      <c r="F954" s="254" t="s">
        <v>1662</v>
      </c>
      <c r="G954" s="253" t="s">
        <v>354</v>
      </c>
    </row>
    <row r="955" spans="1:7" x14ac:dyDescent="0.3">
      <c r="A955" s="253">
        <f t="shared" si="14"/>
        <v>0</v>
      </c>
      <c r="B955" s="253" t="s">
        <v>0</v>
      </c>
      <c r="C955" s="254" t="s">
        <v>90</v>
      </c>
      <c r="D955" s="255" t="s">
        <v>1663</v>
      </c>
      <c r="E955" s="253"/>
      <c r="F955" s="254" t="s">
        <v>1662</v>
      </c>
      <c r="G955" s="253" t="s">
        <v>354</v>
      </c>
    </row>
    <row r="956" spans="1:7" x14ac:dyDescent="0.3">
      <c r="A956" s="253">
        <f t="shared" si="14"/>
        <v>0</v>
      </c>
      <c r="B956" s="253" t="s">
        <v>0</v>
      </c>
      <c r="C956" s="254" t="s">
        <v>90</v>
      </c>
      <c r="D956" s="255" t="s">
        <v>1664</v>
      </c>
      <c r="E956" s="253"/>
      <c r="F956" s="254" t="s">
        <v>1662</v>
      </c>
      <c r="G956" s="253" t="s">
        <v>354</v>
      </c>
    </row>
    <row r="957" spans="1:7" x14ac:dyDescent="0.3">
      <c r="A957" s="253">
        <f t="shared" si="14"/>
        <v>0</v>
      </c>
      <c r="B957" s="253" t="s">
        <v>0</v>
      </c>
      <c r="C957" s="254" t="s">
        <v>90</v>
      </c>
      <c r="D957" s="255" t="s">
        <v>1665</v>
      </c>
      <c r="E957" s="253"/>
      <c r="F957" s="254" t="s">
        <v>1666</v>
      </c>
      <c r="G957" s="253" t="s">
        <v>354</v>
      </c>
    </row>
    <row r="958" spans="1:7" x14ac:dyDescent="0.3">
      <c r="A958" s="253">
        <f t="shared" si="14"/>
        <v>0</v>
      </c>
      <c r="B958" s="253" t="s">
        <v>0</v>
      </c>
      <c r="C958" s="254" t="s">
        <v>90</v>
      </c>
      <c r="D958" s="255" t="s">
        <v>1667</v>
      </c>
      <c r="E958" s="253"/>
      <c r="F958" s="254" t="s">
        <v>1658</v>
      </c>
      <c r="G958" s="253" t="s">
        <v>225</v>
      </c>
    </row>
    <row r="959" spans="1:7" x14ac:dyDescent="0.3">
      <c r="A959" s="253">
        <f t="shared" si="14"/>
        <v>0</v>
      </c>
      <c r="B959" s="253" t="s">
        <v>0</v>
      </c>
      <c r="C959" s="254" t="s">
        <v>90</v>
      </c>
      <c r="D959" s="255" t="s">
        <v>1668</v>
      </c>
      <c r="E959" s="253"/>
      <c r="F959" s="254" t="s">
        <v>1660</v>
      </c>
      <c r="G959" s="253" t="s">
        <v>354</v>
      </c>
    </row>
    <row r="960" spans="1:7" x14ac:dyDescent="0.3">
      <c r="A960" s="253">
        <f t="shared" si="14"/>
        <v>0</v>
      </c>
      <c r="B960" s="253" t="s">
        <v>0</v>
      </c>
      <c r="C960" s="254" t="s">
        <v>90</v>
      </c>
      <c r="D960" s="255" t="s">
        <v>1669</v>
      </c>
      <c r="E960" s="253"/>
      <c r="F960" s="254" t="s">
        <v>1660</v>
      </c>
      <c r="G960" s="253" t="s">
        <v>354</v>
      </c>
    </row>
    <row r="961" spans="1:7" x14ac:dyDescent="0.3">
      <c r="A961" s="253">
        <f t="shared" si="14"/>
        <v>0</v>
      </c>
      <c r="B961" s="253" t="s">
        <v>0</v>
      </c>
      <c r="C961" s="254" t="s">
        <v>90</v>
      </c>
      <c r="D961" s="255" t="s">
        <v>1670</v>
      </c>
      <c r="E961" s="253"/>
      <c r="F961" s="254" t="s">
        <v>1660</v>
      </c>
      <c r="G961" s="253" t="s">
        <v>354</v>
      </c>
    </row>
    <row r="962" spans="1:7" x14ac:dyDescent="0.3">
      <c r="A962" s="253">
        <f t="shared" ref="A962:A1025" si="15">IF(J962="SI",IF(C962&lt;&gt;C961,1,A961+1),IF(C962&lt;&gt;C961,0,A961))</f>
        <v>0</v>
      </c>
      <c r="B962" s="253" t="s">
        <v>0</v>
      </c>
      <c r="C962" s="254" t="s">
        <v>90</v>
      </c>
      <c r="D962" s="255" t="s">
        <v>1671</v>
      </c>
      <c r="E962" s="253"/>
      <c r="F962" s="254" t="s">
        <v>1672</v>
      </c>
      <c r="G962" s="253" t="s">
        <v>225</v>
      </c>
    </row>
    <row r="963" spans="1:7" x14ac:dyDescent="0.3">
      <c r="A963" s="253">
        <f t="shared" si="15"/>
        <v>0</v>
      </c>
      <c r="B963" s="253" t="s">
        <v>0</v>
      </c>
      <c r="C963" s="254" t="s">
        <v>90</v>
      </c>
      <c r="D963" s="255" t="s">
        <v>1673</v>
      </c>
      <c r="E963" s="253"/>
      <c r="F963" s="254" t="s">
        <v>1674</v>
      </c>
      <c r="G963" s="253" t="s">
        <v>225</v>
      </c>
    </row>
    <row r="964" spans="1:7" x14ac:dyDescent="0.3">
      <c r="A964" s="253">
        <f t="shared" si="15"/>
        <v>0</v>
      </c>
      <c r="B964" s="253" t="s">
        <v>0</v>
      </c>
      <c r="C964" s="254" t="s">
        <v>90</v>
      </c>
      <c r="D964" s="255" t="s">
        <v>1675</v>
      </c>
      <c r="E964" s="253"/>
      <c r="F964" s="254" t="s">
        <v>1676</v>
      </c>
      <c r="G964" s="253" t="s">
        <v>224</v>
      </c>
    </row>
    <row r="965" spans="1:7" x14ac:dyDescent="0.3">
      <c r="A965" s="253">
        <f t="shared" si="15"/>
        <v>0</v>
      </c>
      <c r="B965" s="253" t="s">
        <v>0</v>
      </c>
      <c r="C965" s="254" t="s">
        <v>90</v>
      </c>
      <c r="D965" s="255" t="s">
        <v>1677</v>
      </c>
      <c r="E965" s="253"/>
      <c r="F965" s="254" t="s">
        <v>1678</v>
      </c>
      <c r="G965" s="253" t="s">
        <v>225</v>
      </c>
    </row>
    <row r="966" spans="1:7" x14ac:dyDescent="0.3">
      <c r="A966" s="253">
        <f t="shared" si="15"/>
        <v>0</v>
      </c>
      <c r="B966" s="253" t="s">
        <v>0</v>
      </c>
      <c r="C966" s="254" t="s">
        <v>90</v>
      </c>
      <c r="D966" s="255" t="s">
        <v>1679</v>
      </c>
      <c r="E966" s="253"/>
      <c r="F966" s="254" t="s">
        <v>1660</v>
      </c>
      <c r="G966" s="253" t="s">
        <v>225</v>
      </c>
    </row>
    <row r="967" spans="1:7" x14ac:dyDescent="0.3">
      <c r="A967" s="253">
        <f t="shared" si="15"/>
        <v>0</v>
      </c>
      <c r="B967" s="253" t="s">
        <v>0</v>
      </c>
      <c r="C967" s="254" t="s">
        <v>90</v>
      </c>
      <c r="D967" s="255" t="s">
        <v>1680</v>
      </c>
      <c r="E967" s="253" t="s">
        <v>1681</v>
      </c>
      <c r="F967" s="254" t="s">
        <v>1682</v>
      </c>
      <c r="G967" s="253" t="s">
        <v>225</v>
      </c>
    </row>
    <row r="968" spans="1:7" x14ac:dyDescent="0.3">
      <c r="A968" s="253">
        <f t="shared" si="15"/>
        <v>0</v>
      </c>
      <c r="B968" s="253" t="s">
        <v>0</v>
      </c>
      <c r="C968" s="254" t="s">
        <v>90</v>
      </c>
      <c r="D968" s="255" t="s">
        <v>1683</v>
      </c>
      <c r="E968" s="253"/>
      <c r="F968" s="254" t="s">
        <v>1672</v>
      </c>
      <c r="G968" s="253" t="s">
        <v>225</v>
      </c>
    </row>
    <row r="969" spans="1:7" x14ac:dyDescent="0.3">
      <c r="A969" s="253">
        <f t="shared" si="15"/>
        <v>0</v>
      </c>
      <c r="B969" s="253" t="s">
        <v>0</v>
      </c>
      <c r="C969" s="254" t="s">
        <v>90</v>
      </c>
      <c r="D969" s="255" t="s">
        <v>1684</v>
      </c>
      <c r="E969" s="253"/>
      <c r="F969" s="254" t="s">
        <v>1685</v>
      </c>
      <c r="G969" s="253" t="s">
        <v>225</v>
      </c>
    </row>
    <row r="970" spans="1:7" x14ac:dyDescent="0.3">
      <c r="A970" s="253">
        <f t="shared" si="15"/>
        <v>0</v>
      </c>
      <c r="B970" s="253" t="s">
        <v>0</v>
      </c>
      <c r="C970" s="254" t="s">
        <v>90</v>
      </c>
      <c r="D970" s="255" t="s">
        <v>1686</v>
      </c>
      <c r="E970" s="253"/>
      <c r="F970" s="254" t="s">
        <v>1687</v>
      </c>
      <c r="G970" s="253" t="s">
        <v>225</v>
      </c>
    </row>
    <row r="971" spans="1:7" x14ac:dyDescent="0.3">
      <c r="A971" s="253">
        <f t="shared" si="15"/>
        <v>0</v>
      </c>
      <c r="B971" s="253" t="s">
        <v>0</v>
      </c>
      <c r="C971" s="254" t="s">
        <v>90</v>
      </c>
      <c r="D971" s="255" t="s">
        <v>1688</v>
      </c>
      <c r="E971" s="253" t="s">
        <v>1681</v>
      </c>
      <c r="F971" s="254" t="s">
        <v>1689</v>
      </c>
      <c r="G971" s="253" t="s">
        <v>225</v>
      </c>
    </row>
    <row r="972" spans="1:7" x14ac:dyDescent="0.3">
      <c r="A972" s="253">
        <f t="shared" si="15"/>
        <v>0</v>
      </c>
      <c r="B972" s="253" t="s">
        <v>0</v>
      </c>
      <c r="C972" s="254" t="s">
        <v>90</v>
      </c>
      <c r="D972" s="255" t="s">
        <v>1690</v>
      </c>
      <c r="E972" s="253" t="s">
        <v>1681</v>
      </c>
      <c r="F972" s="254" t="s">
        <v>1691</v>
      </c>
      <c r="G972" s="253" t="s">
        <v>225</v>
      </c>
    </row>
    <row r="973" spans="1:7" x14ac:dyDescent="0.3">
      <c r="A973" s="253">
        <f t="shared" si="15"/>
        <v>0</v>
      </c>
      <c r="B973" s="253" t="s">
        <v>0</v>
      </c>
      <c r="C973" s="254" t="s">
        <v>90</v>
      </c>
      <c r="D973" s="255" t="s">
        <v>1692</v>
      </c>
      <c r="E973" s="253"/>
      <c r="F973" s="254" t="s">
        <v>1676</v>
      </c>
      <c r="G973" s="253" t="s">
        <v>224</v>
      </c>
    </row>
    <row r="974" spans="1:7" x14ac:dyDescent="0.3">
      <c r="A974" s="253">
        <f t="shared" si="15"/>
        <v>0</v>
      </c>
      <c r="B974" s="253" t="s">
        <v>0</v>
      </c>
      <c r="C974" s="254" t="s">
        <v>90</v>
      </c>
      <c r="D974" s="255" t="s">
        <v>1693</v>
      </c>
      <c r="E974" s="253" t="s">
        <v>1288</v>
      </c>
      <c r="F974" s="254" t="s">
        <v>1694</v>
      </c>
      <c r="G974" s="253" t="s">
        <v>225</v>
      </c>
    </row>
    <row r="975" spans="1:7" x14ac:dyDescent="0.3">
      <c r="A975" s="253">
        <f t="shared" si="15"/>
        <v>0</v>
      </c>
      <c r="B975" s="253" t="s">
        <v>0</v>
      </c>
      <c r="C975" s="254" t="s">
        <v>90</v>
      </c>
      <c r="D975" s="255" t="s">
        <v>1695</v>
      </c>
      <c r="E975" s="253"/>
      <c r="F975" s="254" t="s">
        <v>1696</v>
      </c>
      <c r="G975" s="253" t="s">
        <v>224</v>
      </c>
    </row>
    <row r="976" spans="1:7" x14ac:dyDescent="0.3">
      <c r="A976" s="253">
        <f t="shared" si="15"/>
        <v>0</v>
      </c>
      <c r="B976" s="253" t="s">
        <v>0</v>
      </c>
      <c r="C976" s="254" t="s">
        <v>90</v>
      </c>
      <c r="D976" s="255" t="s">
        <v>1697</v>
      </c>
      <c r="E976" s="253"/>
      <c r="F976" s="254" t="s">
        <v>1696</v>
      </c>
      <c r="G976" s="253" t="s">
        <v>224</v>
      </c>
    </row>
    <row r="977" spans="1:7" x14ac:dyDescent="0.3">
      <c r="A977" s="253">
        <f t="shared" si="15"/>
        <v>0</v>
      </c>
      <c r="B977" s="253" t="s">
        <v>0</v>
      </c>
      <c r="C977" s="254" t="s">
        <v>90</v>
      </c>
      <c r="D977" s="255" t="s">
        <v>1698</v>
      </c>
      <c r="E977" s="253"/>
      <c r="F977" s="254" t="s">
        <v>1699</v>
      </c>
      <c r="G977" s="253" t="s">
        <v>225</v>
      </c>
    </row>
    <row r="978" spans="1:7" x14ac:dyDescent="0.3">
      <c r="A978" s="253">
        <f t="shared" si="15"/>
        <v>0</v>
      </c>
      <c r="B978" s="253" t="s">
        <v>0</v>
      </c>
      <c r="C978" s="254" t="s">
        <v>90</v>
      </c>
      <c r="D978" s="255" t="s">
        <v>1700</v>
      </c>
      <c r="E978" s="253"/>
      <c r="F978" s="254" t="s">
        <v>1699</v>
      </c>
      <c r="G978" s="253" t="s">
        <v>225</v>
      </c>
    </row>
    <row r="979" spans="1:7" x14ac:dyDescent="0.3">
      <c r="A979" s="253">
        <f t="shared" si="15"/>
        <v>0</v>
      </c>
      <c r="B979" s="253" t="s">
        <v>0</v>
      </c>
      <c r="C979" s="254" t="s">
        <v>90</v>
      </c>
      <c r="D979" s="255" t="s">
        <v>1701</v>
      </c>
      <c r="E979" s="253"/>
      <c r="F979" s="254" t="s">
        <v>1699</v>
      </c>
      <c r="G979" s="253" t="s">
        <v>225</v>
      </c>
    </row>
    <row r="980" spans="1:7" x14ac:dyDescent="0.3">
      <c r="A980" s="253">
        <f t="shared" si="15"/>
        <v>0</v>
      </c>
      <c r="B980" s="253" t="s">
        <v>0</v>
      </c>
      <c r="C980" s="254" t="s">
        <v>90</v>
      </c>
      <c r="D980" s="255" t="s">
        <v>1702</v>
      </c>
      <c r="E980" s="253"/>
      <c r="F980" s="254" t="s">
        <v>1699</v>
      </c>
      <c r="G980" s="253" t="s">
        <v>225</v>
      </c>
    </row>
    <row r="981" spans="1:7" x14ac:dyDescent="0.3">
      <c r="A981" s="253">
        <f t="shared" si="15"/>
        <v>0</v>
      </c>
      <c r="B981" s="253" t="s">
        <v>0</v>
      </c>
      <c r="C981" s="254" t="s">
        <v>90</v>
      </c>
      <c r="D981" s="255" t="s">
        <v>1703</v>
      </c>
      <c r="E981" s="253"/>
      <c r="F981" s="254" t="s">
        <v>1704</v>
      </c>
      <c r="G981" s="253" t="s">
        <v>225</v>
      </c>
    </row>
    <row r="982" spans="1:7" x14ac:dyDescent="0.3">
      <c r="A982" s="253">
        <f t="shared" si="15"/>
        <v>0</v>
      </c>
      <c r="B982" s="253" t="s">
        <v>0</v>
      </c>
      <c r="C982" s="254" t="s">
        <v>90</v>
      </c>
      <c r="D982" s="255" t="s">
        <v>1705</v>
      </c>
      <c r="E982" s="253"/>
      <c r="F982" s="254" t="s">
        <v>1704</v>
      </c>
      <c r="G982" s="253" t="s">
        <v>225</v>
      </c>
    </row>
    <row r="983" spans="1:7" x14ac:dyDescent="0.3">
      <c r="A983" s="253">
        <f t="shared" si="15"/>
        <v>0</v>
      </c>
      <c r="B983" s="253" t="s">
        <v>0</v>
      </c>
      <c r="C983" s="254" t="s">
        <v>90</v>
      </c>
      <c r="D983" s="255" t="s">
        <v>1706</v>
      </c>
      <c r="E983" s="253" t="s">
        <v>1288</v>
      </c>
      <c r="F983" s="254" t="s">
        <v>1707</v>
      </c>
      <c r="G983" s="253" t="s">
        <v>225</v>
      </c>
    </row>
    <row r="984" spans="1:7" x14ac:dyDescent="0.3">
      <c r="A984" s="253">
        <f t="shared" si="15"/>
        <v>0</v>
      </c>
      <c r="B984" s="253" t="s">
        <v>0</v>
      </c>
      <c r="C984" s="254" t="s">
        <v>90</v>
      </c>
      <c r="D984" s="255" t="s">
        <v>1708</v>
      </c>
      <c r="E984" s="253"/>
      <c r="F984" s="254" t="s">
        <v>1696</v>
      </c>
      <c r="G984" s="253" t="s">
        <v>224</v>
      </c>
    </row>
    <row r="985" spans="1:7" x14ac:dyDescent="0.3">
      <c r="A985" s="253">
        <f t="shared" si="15"/>
        <v>0</v>
      </c>
      <c r="B985" s="253" t="s">
        <v>0</v>
      </c>
      <c r="C985" s="254" t="s">
        <v>90</v>
      </c>
      <c r="D985" s="255" t="s">
        <v>1709</v>
      </c>
      <c r="E985" s="253"/>
      <c r="F985" s="254" t="s">
        <v>1699</v>
      </c>
      <c r="G985" s="253" t="s">
        <v>225</v>
      </c>
    </row>
    <row r="986" spans="1:7" x14ac:dyDescent="0.3">
      <c r="A986" s="253">
        <f t="shared" si="15"/>
        <v>0</v>
      </c>
      <c r="B986" s="253" t="s">
        <v>0</v>
      </c>
      <c r="C986" s="254" t="s">
        <v>90</v>
      </c>
      <c r="D986" s="255" t="s">
        <v>1710</v>
      </c>
      <c r="E986" s="253"/>
      <c r="F986" s="254" t="s">
        <v>1699</v>
      </c>
      <c r="G986" s="253" t="s">
        <v>225</v>
      </c>
    </row>
    <row r="987" spans="1:7" x14ac:dyDescent="0.3">
      <c r="A987" s="253">
        <f t="shared" si="15"/>
        <v>0</v>
      </c>
      <c r="B987" s="253" t="s">
        <v>0</v>
      </c>
      <c r="C987" s="254" t="s">
        <v>90</v>
      </c>
      <c r="D987" s="255" t="s">
        <v>1711</v>
      </c>
      <c r="E987" s="253"/>
      <c r="F987" s="254" t="s">
        <v>1699</v>
      </c>
      <c r="G987" s="253" t="s">
        <v>225</v>
      </c>
    </row>
    <row r="988" spans="1:7" x14ac:dyDescent="0.3">
      <c r="A988" s="253">
        <f t="shared" si="15"/>
        <v>0</v>
      </c>
      <c r="B988" s="253" t="s">
        <v>0</v>
      </c>
      <c r="C988" s="254" t="s">
        <v>90</v>
      </c>
      <c r="D988" s="255" t="s">
        <v>1712</v>
      </c>
      <c r="E988" s="253"/>
      <c r="F988" s="254" t="s">
        <v>1699</v>
      </c>
      <c r="G988" s="253" t="s">
        <v>225</v>
      </c>
    </row>
    <row r="989" spans="1:7" x14ac:dyDescent="0.3">
      <c r="A989" s="253">
        <f t="shared" si="15"/>
        <v>0</v>
      </c>
      <c r="B989" s="253" t="s">
        <v>0</v>
      </c>
      <c r="C989" s="254" t="s">
        <v>90</v>
      </c>
      <c r="D989" s="255" t="s">
        <v>1713</v>
      </c>
      <c r="E989" s="253"/>
      <c r="F989" s="254" t="s">
        <v>1699</v>
      </c>
      <c r="G989" s="253" t="s">
        <v>225</v>
      </c>
    </row>
    <row r="990" spans="1:7" x14ac:dyDescent="0.3">
      <c r="A990" s="253">
        <f t="shared" si="15"/>
        <v>0</v>
      </c>
      <c r="B990" s="253" t="s">
        <v>0</v>
      </c>
      <c r="C990" s="254" t="s">
        <v>90</v>
      </c>
      <c r="D990" s="255" t="s">
        <v>1714</v>
      </c>
      <c r="E990" s="253"/>
      <c r="F990" s="254" t="s">
        <v>1715</v>
      </c>
      <c r="G990" s="253" t="s">
        <v>225</v>
      </c>
    </row>
    <row r="991" spans="1:7" x14ac:dyDescent="0.3">
      <c r="A991" s="253">
        <f t="shared" si="15"/>
        <v>0</v>
      </c>
      <c r="B991" s="253" t="s">
        <v>0</v>
      </c>
      <c r="C991" s="254" t="s">
        <v>90</v>
      </c>
      <c r="D991" s="255" t="s">
        <v>1716</v>
      </c>
      <c r="E991" s="253"/>
      <c r="F991" s="254" t="s">
        <v>1699</v>
      </c>
      <c r="G991" s="253" t="s">
        <v>225</v>
      </c>
    </row>
    <row r="992" spans="1:7" x14ac:dyDescent="0.3">
      <c r="A992" s="253">
        <f t="shared" si="15"/>
        <v>0</v>
      </c>
      <c r="B992" s="253" t="s">
        <v>0</v>
      </c>
      <c r="C992" s="254" t="s">
        <v>90</v>
      </c>
      <c r="D992" s="255" t="s">
        <v>1717</v>
      </c>
      <c r="E992" s="253"/>
      <c r="F992" s="254" t="s">
        <v>1715</v>
      </c>
      <c r="G992" s="253" t="s">
        <v>225</v>
      </c>
    </row>
    <row r="993" spans="1:7" x14ac:dyDescent="0.3">
      <c r="A993" s="253">
        <f t="shared" si="15"/>
        <v>0</v>
      </c>
      <c r="B993" s="253" t="s">
        <v>0</v>
      </c>
      <c r="C993" s="254" t="s">
        <v>90</v>
      </c>
      <c r="D993" s="255" t="s">
        <v>1718</v>
      </c>
      <c r="E993" s="253"/>
      <c r="F993" s="254" t="s">
        <v>1704</v>
      </c>
      <c r="G993" s="253" t="s">
        <v>224</v>
      </c>
    </row>
    <row r="994" spans="1:7" x14ac:dyDescent="0.3">
      <c r="A994" s="253">
        <f t="shared" si="15"/>
        <v>0</v>
      </c>
      <c r="B994" s="253" t="s">
        <v>0</v>
      </c>
      <c r="C994" s="254" t="s">
        <v>90</v>
      </c>
      <c r="D994" s="255" t="s">
        <v>1719</v>
      </c>
      <c r="E994" s="253"/>
      <c r="F994" s="254" t="s">
        <v>1704</v>
      </c>
      <c r="G994" s="253" t="s">
        <v>224</v>
      </c>
    </row>
    <row r="995" spans="1:7" x14ac:dyDescent="0.3">
      <c r="A995" s="253">
        <f t="shared" si="15"/>
        <v>0</v>
      </c>
      <c r="B995" s="253" t="s">
        <v>0</v>
      </c>
      <c r="C995" s="254" t="s">
        <v>90</v>
      </c>
      <c r="D995" s="255" t="s">
        <v>1720</v>
      </c>
      <c r="E995" s="253"/>
      <c r="F995" s="254" t="s">
        <v>1704</v>
      </c>
      <c r="G995" s="253" t="s">
        <v>224</v>
      </c>
    </row>
    <row r="996" spans="1:7" x14ac:dyDescent="0.3">
      <c r="A996" s="253">
        <f t="shared" si="15"/>
        <v>0</v>
      </c>
      <c r="B996" s="253" t="s">
        <v>0</v>
      </c>
      <c r="C996" s="254" t="s">
        <v>90</v>
      </c>
      <c r="D996" s="255" t="s">
        <v>1721</v>
      </c>
      <c r="E996" s="253"/>
      <c r="F996" s="254" t="s">
        <v>1722</v>
      </c>
      <c r="G996" s="253" t="s">
        <v>224</v>
      </c>
    </row>
    <row r="997" spans="1:7" x14ac:dyDescent="0.3">
      <c r="A997" s="253">
        <f t="shared" si="15"/>
        <v>0</v>
      </c>
      <c r="B997" s="253" t="s">
        <v>0</v>
      </c>
      <c r="C997" s="254" t="s">
        <v>90</v>
      </c>
      <c r="D997" s="255" t="s">
        <v>1723</v>
      </c>
      <c r="E997" s="253"/>
      <c r="F997" s="254" t="s">
        <v>1722</v>
      </c>
      <c r="G997" s="253" t="s">
        <v>224</v>
      </c>
    </row>
    <row r="998" spans="1:7" x14ac:dyDescent="0.3">
      <c r="A998" s="253">
        <f t="shared" si="15"/>
        <v>0</v>
      </c>
      <c r="B998" s="253" t="s">
        <v>0</v>
      </c>
      <c r="C998" s="254" t="s">
        <v>90</v>
      </c>
      <c r="D998" s="255" t="s">
        <v>1724</v>
      </c>
      <c r="E998" s="253"/>
      <c r="F998" s="254" t="s">
        <v>1725</v>
      </c>
      <c r="G998" s="253" t="s">
        <v>225</v>
      </c>
    </row>
    <row r="999" spans="1:7" x14ac:dyDescent="0.3">
      <c r="A999" s="253">
        <f t="shared" si="15"/>
        <v>0</v>
      </c>
      <c r="B999" s="253" t="s">
        <v>0</v>
      </c>
      <c r="C999" s="254" t="s">
        <v>90</v>
      </c>
      <c r="D999" s="255" t="s">
        <v>1726</v>
      </c>
      <c r="E999" s="253"/>
      <c r="F999" s="254" t="s">
        <v>1725</v>
      </c>
      <c r="G999" s="253" t="s">
        <v>225</v>
      </c>
    </row>
    <row r="1000" spans="1:7" x14ac:dyDescent="0.3">
      <c r="A1000" s="253">
        <f t="shared" si="15"/>
        <v>0</v>
      </c>
      <c r="B1000" s="253" t="s">
        <v>0</v>
      </c>
      <c r="C1000" s="254" t="s">
        <v>90</v>
      </c>
      <c r="D1000" s="255" t="s">
        <v>1727</v>
      </c>
      <c r="E1000" s="253"/>
      <c r="F1000" s="254" t="s">
        <v>1725</v>
      </c>
      <c r="G1000" s="253" t="s">
        <v>225</v>
      </c>
    </row>
    <row r="1001" spans="1:7" x14ac:dyDescent="0.3">
      <c r="A1001" s="253">
        <f t="shared" si="15"/>
        <v>0</v>
      </c>
      <c r="B1001" s="253" t="s">
        <v>0</v>
      </c>
      <c r="C1001" s="254" t="s">
        <v>90</v>
      </c>
      <c r="D1001" s="255" t="s">
        <v>1728</v>
      </c>
      <c r="E1001" s="253"/>
      <c r="F1001" s="254" t="s">
        <v>1707</v>
      </c>
      <c r="G1001" s="253" t="s">
        <v>225</v>
      </c>
    </row>
    <row r="1002" spans="1:7" x14ac:dyDescent="0.3">
      <c r="A1002" s="253">
        <f t="shared" si="15"/>
        <v>0</v>
      </c>
      <c r="B1002" s="253" t="s">
        <v>0</v>
      </c>
      <c r="C1002" s="254" t="s">
        <v>90</v>
      </c>
      <c r="D1002" s="255" t="s">
        <v>1729</v>
      </c>
      <c r="E1002" s="253"/>
      <c r="F1002" s="254" t="s">
        <v>1730</v>
      </c>
      <c r="G1002" s="253" t="s">
        <v>224</v>
      </c>
    </row>
    <row r="1003" spans="1:7" x14ac:dyDescent="0.3">
      <c r="A1003" s="253">
        <f t="shared" si="15"/>
        <v>0</v>
      </c>
      <c r="B1003" s="253" t="s">
        <v>0</v>
      </c>
      <c r="C1003" s="254" t="s">
        <v>90</v>
      </c>
      <c r="D1003" s="255" t="s">
        <v>1731</v>
      </c>
      <c r="E1003" s="253"/>
      <c r="F1003" s="254" t="s">
        <v>1707</v>
      </c>
      <c r="G1003" s="253" t="s">
        <v>225</v>
      </c>
    </row>
    <row r="1004" spans="1:7" x14ac:dyDescent="0.3">
      <c r="A1004" s="253">
        <f t="shared" si="15"/>
        <v>0</v>
      </c>
      <c r="B1004" s="253" t="s">
        <v>0</v>
      </c>
      <c r="C1004" s="254" t="s">
        <v>90</v>
      </c>
      <c r="D1004" s="255" t="s">
        <v>1732</v>
      </c>
      <c r="E1004" s="253"/>
      <c r="F1004" s="254" t="s">
        <v>1733</v>
      </c>
      <c r="G1004" s="253" t="s">
        <v>225</v>
      </c>
    </row>
    <row r="1005" spans="1:7" x14ac:dyDescent="0.3">
      <c r="A1005" s="253">
        <f t="shared" si="15"/>
        <v>0</v>
      </c>
      <c r="B1005" s="253" t="s">
        <v>0</v>
      </c>
      <c r="C1005" s="254" t="s">
        <v>90</v>
      </c>
      <c r="D1005" s="255" t="s">
        <v>1734</v>
      </c>
      <c r="E1005" s="253"/>
      <c r="F1005" s="254" t="s">
        <v>1735</v>
      </c>
      <c r="G1005" s="253" t="s">
        <v>225</v>
      </c>
    </row>
    <row r="1006" spans="1:7" x14ac:dyDescent="0.3">
      <c r="A1006" s="253">
        <f t="shared" si="15"/>
        <v>0</v>
      </c>
      <c r="B1006" s="253" t="s">
        <v>0</v>
      </c>
      <c r="C1006" s="254" t="s">
        <v>90</v>
      </c>
      <c r="D1006" s="255" t="s">
        <v>1736</v>
      </c>
      <c r="E1006" s="253"/>
      <c r="F1006" s="254" t="s">
        <v>1735</v>
      </c>
      <c r="G1006" s="253" t="s">
        <v>225</v>
      </c>
    </row>
    <row r="1007" spans="1:7" x14ac:dyDescent="0.3">
      <c r="A1007" s="253">
        <f t="shared" si="15"/>
        <v>0</v>
      </c>
      <c r="B1007" s="253" t="s">
        <v>0</v>
      </c>
      <c r="C1007" s="254" t="s">
        <v>90</v>
      </c>
      <c r="D1007" s="255" t="s">
        <v>1737</v>
      </c>
      <c r="E1007" s="253"/>
      <c r="F1007" s="254" t="s">
        <v>1738</v>
      </c>
      <c r="G1007" s="253" t="s">
        <v>354</v>
      </c>
    </row>
    <row r="1008" spans="1:7" x14ac:dyDescent="0.3">
      <c r="A1008" s="253">
        <f t="shared" si="15"/>
        <v>0</v>
      </c>
      <c r="B1008" s="253" t="s">
        <v>0</v>
      </c>
      <c r="C1008" s="254" t="s">
        <v>90</v>
      </c>
      <c r="D1008" s="255" t="s">
        <v>1739</v>
      </c>
      <c r="E1008" s="253"/>
      <c r="F1008" s="254" t="s">
        <v>1738</v>
      </c>
      <c r="G1008" s="253" t="s">
        <v>354</v>
      </c>
    </row>
    <row r="1009" spans="1:7" x14ac:dyDescent="0.3">
      <c r="A1009" s="253">
        <f t="shared" si="15"/>
        <v>0</v>
      </c>
      <c r="B1009" s="253" t="s">
        <v>0</v>
      </c>
      <c r="C1009" s="254" t="s">
        <v>90</v>
      </c>
      <c r="D1009" s="255" t="s">
        <v>1740</v>
      </c>
      <c r="E1009" s="253"/>
      <c r="F1009" s="254" t="s">
        <v>1738</v>
      </c>
      <c r="G1009" s="253" t="s">
        <v>354</v>
      </c>
    </row>
    <row r="1010" spans="1:7" x14ac:dyDescent="0.3">
      <c r="A1010" s="253">
        <f t="shared" si="15"/>
        <v>0</v>
      </c>
      <c r="B1010" s="253" t="s">
        <v>0</v>
      </c>
      <c r="C1010" s="254" t="s">
        <v>90</v>
      </c>
      <c r="D1010" s="255" t="s">
        <v>1741</v>
      </c>
      <c r="E1010" s="253"/>
      <c r="F1010" s="254" t="s">
        <v>1738</v>
      </c>
      <c r="G1010" s="253" t="s">
        <v>354</v>
      </c>
    </row>
    <row r="1011" spans="1:7" x14ac:dyDescent="0.3">
      <c r="A1011" s="253">
        <f t="shared" si="15"/>
        <v>0</v>
      </c>
      <c r="B1011" s="253" t="s">
        <v>0</v>
      </c>
      <c r="C1011" s="254" t="s">
        <v>90</v>
      </c>
      <c r="D1011" s="255" t="s">
        <v>1742</v>
      </c>
      <c r="E1011" s="253"/>
      <c r="F1011" s="254" t="s">
        <v>1738</v>
      </c>
      <c r="G1011" s="253" t="s">
        <v>354</v>
      </c>
    </row>
    <row r="1012" spans="1:7" x14ac:dyDescent="0.3">
      <c r="A1012" s="253">
        <f t="shared" si="15"/>
        <v>0</v>
      </c>
      <c r="B1012" s="253" t="s">
        <v>0</v>
      </c>
      <c r="C1012" s="254" t="s">
        <v>90</v>
      </c>
      <c r="D1012" s="255" t="s">
        <v>1743</v>
      </c>
      <c r="E1012" s="253"/>
      <c r="F1012" s="254" t="s">
        <v>1738</v>
      </c>
      <c r="G1012" s="253" t="s">
        <v>354</v>
      </c>
    </row>
    <row r="1013" spans="1:7" x14ac:dyDescent="0.3">
      <c r="A1013" s="253">
        <f t="shared" si="15"/>
        <v>0</v>
      </c>
      <c r="B1013" s="253" t="s">
        <v>0</v>
      </c>
      <c r="C1013" s="254" t="s">
        <v>90</v>
      </c>
      <c r="D1013" s="255" t="s">
        <v>1744</v>
      </c>
      <c r="E1013" s="253"/>
      <c r="F1013" s="254" t="s">
        <v>1738</v>
      </c>
      <c r="G1013" s="253" t="s">
        <v>354</v>
      </c>
    </row>
    <row r="1014" spans="1:7" x14ac:dyDescent="0.3">
      <c r="A1014" s="253">
        <f t="shared" si="15"/>
        <v>0</v>
      </c>
      <c r="B1014" s="253" t="s">
        <v>0</v>
      </c>
      <c r="C1014" s="254" t="s">
        <v>90</v>
      </c>
      <c r="D1014" s="255" t="s">
        <v>1745</v>
      </c>
      <c r="E1014" s="253"/>
      <c r="F1014" s="254" t="s">
        <v>1699</v>
      </c>
      <c r="G1014" s="253" t="s">
        <v>225</v>
      </c>
    </row>
    <row r="1015" spans="1:7" x14ac:dyDescent="0.3">
      <c r="A1015" s="253">
        <f t="shared" si="15"/>
        <v>0</v>
      </c>
      <c r="B1015" s="253" t="s">
        <v>0</v>
      </c>
      <c r="C1015" s="254" t="s">
        <v>90</v>
      </c>
      <c r="D1015" s="255" t="s">
        <v>1746</v>
      </c>
      <c r="E1015" s="253" t="s">
        <v>388</v>
      </c>
      <c r="F1015" s="254" t="s">
        <v>1699</v>
      </c>
      <c r="G1015" s="253" t="s">
        <v>225</v>
      </c>
    </row>
    <row r="1016" spans="1:7" x14ac:dyDescent="0.3">
      <c r="A1016" s="253">
        <f t="shared" si="15"/>
        <v>0</v>
      </c>
      <c r="B1016" s="253" t="s">
        <v>0</v>
      </c>
      <c r="C1016" s="254" t="s">
        <v>90</v>
      </c>
      <c r="D1016" s="255" t="s">
        <v>1747</v>
      </c>
      <c r="E1016" s="253" t="s">
        <v>1681</v>
      </c>
      <c r="F1016" s="254" t="s">
        <v>1748</v>
      </c>
      <c r="G1016" s="253" t="s">
        <v>225</v>
      </c>
    </row>
    <row r="1017" spans="1:7" x14ac:dyDescent="0.3">
      <c r="A1017" s="253">
        <f t="shared" si="15"/>
        <v>0</v>
      </c>
      <c r="B1017" s="253" t="s">
        <v>0</v>
      </c>
      <c r="C1017" s="254" t="s">
        <v>90</v>
      </c>
      <c r="D1017" s="255" t="s">
        <v>1749</v>
      </c>
      <c r="E1017" s="253"/>
      <c r="F1017" s="254" t="s">
        <v>1722</v>
      </c>
      <c r="G1017" s="253" t="s">
        <v>224</v>
      </c>
    </row>
    <row r="1018" spans="1:7" x14ac:dyDescent="0.3">
      <c r="A1018" s="253">
        <f t="shared" si="15"/>
        <v>0</v>
      </c>
      <c r="B1018" s="253" t="s">
        <v>0</v>
      </c>
      <c r="C1018" s="254" t="s">
        <v>90</v>
      </c>
      <c r="D1018" s="255" t="s">
        <v>1750</v>
      </c>
      <c r="E1018" s="253"/>
      <c r="F1018" s="254" t="s">
        <v>1751</v>
      </c>
      <c r="G1018" s="253" t="s">
        <v>224</v>
      </c>
    </row>
    <row r="1019" spans="1:7" x14ac:dyDescent="0.3">
      <c r="A1019" s="253">
        <f t="shared" si="15"/>
        <v>0</v>
      </c>
      <c r="B1019" s="253" t="s">
        <v>0</v>
      </c>
      <c r="C1019" s="254" t="s">
        <v>90</v>
      </c>
      <c r="D1019" s="255" t="s">
        <v>1752</v>
      </c>
      <c r="E1019" s="253"/>
      <c r="F1019" s="254" t="s">
        <v>1753</v>
      </c>
      <c r="G1019" s="253" t="s">
        <v>354</v>
      </c>
    </row>
    <row r="1020" spans="1:7" x14ac:dyDescent="0.3">
      <c r="A1020" s="253">
        <f t="shared" si="15"/>
        <v>0</v>
      </c>
      <c r="B1020" s="253" t="s">
        <v>0</v>
      </c>
      <c r="C1020" s="254" t="s">
        <v>90</v>
      </c>
      <c r="D1020" s="255" t="s">
        <v>1754</v>
      </c>
      <c r="E1020" s="253"/>
      <c r="F1020" s="254" t="s">
        <v>1755</v>
      </c>
      <c r="G1020" s="253" t="s">
        <v>354</v>
      </c>
    </row>
    <row r="1021" spans="1:7" x14ac:dyDescent="0.3">
      <c r="A1021" s="253">
        <f t="shared" si="15"/>
        <v>0</v>
      </c>
      <c r="B1021" s="253" t="s">
        <v>0</v>
      </c>
      <c r="C1021" s="254" t="s">
        <v>90</v>
      </c>
      <c r="D1021" s="255" t="s">
        <v>1756</v>
      </c>
      <c r="E1021" s="253"/>
      <c r="F1021" s="254" t="s">
        <v>1753</v>
      </c>
      <c r="G1021" s="253" t="s">
        <v>354</v>
      </c>
    </row>
    <row r="1022" spans="1:7" x14ac:dyDescent="0.3">
      <c r="A1022" s="253">
        <f t="shared" si="15"/>
        <v>0</v>
      </c>
      <c r="B1022" s="253" t="s">
        <v>0</v>
      </c>
      <c r="C1022" s="254" t="s">
        <v>90</v>
      </c>
      <c r="D1022" s="255" t="s">
        <v>1757</v>
      </c>
      <c r="E1022" s="253"/>
      <c r="F1022" s="254" t="s">
        <v>1758</v>
      </c>
      <c r="G1022" s="253" t="s">
        <v>224</v>
      </c>
    </row>
    <row r="1023" spans="1:7" x14ac:dyDescent="0.3">
      <c r="A1023" s="253">
        <f t="shared" si="15"/>
        <v>0</v>
      </c>
      <c r="B1023" s="253" t="s">
        <v>0</v>
      </c>
      <c r="C1023" s="254" t="s">
        <v>90</v>
      </c>
      <c r="D1023" s="255" t="s">
        <v>1759</v>
      </c>
      <c r="E1023" s="253"/>
      <c r="F1023" s="254" t="s">
        <v>1758</v>
      </c>
      <c r="G1023" s="253" t="s">
        <v>224</v>
      </c>
    </row>
    <row r="1024" spans="1:7" x14ac:dyDescent="0.3">
      <c r="A1024" s="253">
        <f t="shared" si="15"/>
        <v>0</v>
      </c>
      <c r="B1024" s="253" t="s">
        <v>0</v>
      </c>
      <c r="C1024" s="254" t="s">
        <v>90</v>
      </c>
      <c r="D1024" s="255" t="s">
        <v>1760</v>
      </c>
      <c r="E1024" s="253"/>
      <c r="F1024" s="254" t="s">
        <v>1761</v>
      </c>
      <c r="G1024" s="253" t="s">
        <v>224</v>
      </c>
    </row>
    <row r="1025" spans="1:7" x14ac:dyDescent="0.3">
      <c r="A1025" s="253">
        <f t="shared" si="15"/>
        <v>0</v>
      </c>
      <c r="B1025" s="253" t="s">
        <v>0</v>
      </c>
      <c r="C1025" s="254" t="s">
        <v>90</v>
      </c>
      <c r="D1025" s="255" t="s">
        <v>1762</v>
      </c>
      <c r="E1025" s="253"/>
      <c r="F1025" s="254" t="s">
        <v>1761</v>
      </c>
      <c r="G1025" s="253" t="s">
        <v>224</v>
      </c>
    </row>
    <row r="1026" spans="1:7" x14ac:dyDescent="0.3">
      <c r="A1026" s="253">
        <f t="shared" ref="A1026:A1089" si="16">IF(J1026="SI",IF(C1026&lt;&gt;C1025,1,A1025+1),IF(C1026&lt;&gt;C1025,0,A1025))</f>
        <v>0</v>
      </c>
      <c r="B1026" s="253" t="s">
        <v>0</v>
      </c>
      <c r="C1026" s="254" t="s">
        <v>90</v>
      </c>
      <c r="D1026" s="255" t="s">
        <v>1763</v>
      </c>
      <c r="E1026" s="253" t="s">
        <v>1681</v>
      </c>
      <c r="F1026" s="254" t="s">
        <v>1748</v>
      </c>
      <c r="G1026" s="253" t="s">
        <v>225</v>
      </c>
    </row>
    <row r="1027" spans="1:7" x14ac:dyDescent="0.3">
      <c r="A1027" s="253">
        <f t="shared" si="16"/>
        <v>0</v>
      </c>
      <c r="B1027" s="253" t="s">
        <v>0</v>
      </c>
      <c r="C1027" s="254" t="s">
        <v>90</v>
      </c>
      <c r="D1027" s="255" t="s">
        <v>1764</v>
      </c>
      <c r="E1027" s="253"/>
      <c r="F1027" s="254" t="s">
        <v>1761</v>
      </c>
      <c r="G1027" s="253" t="s">
        <v>224</v>
      </c>
    </row>
    <row r="1028" spans="1:7" x14ac:dyDescent="0.3">
      <c r="A1028" s="253">
        <f t="shared" si="16"/>
        <v>0</v>
      </c>
      <c r="B1028" s="253" t="s">
        <v>0</v>
      </c>
      <c r="C1028" s="254" t="s">
        <v>90</v>
      </c>
      <c r="D1028" s="255" t="s">
        <v>1765</v>
      </c>
      <c r="E1028" s="253"/>
      <c r="F1028" s="254" t="s">
        <v>1766</v>
      </c>
      <c r="G1028" s="253" t="s">
        <v>224</v>
      </c>
    </row>
    <row r="1029" spans="1:7" x14ac:dyDescent="0.3">
      <c r="A1029" s="253">
        <f t="shared" si="16"/>
        <v>0</v>
      </c>
      <c r="B1029" s="253" t="s">
        <v>0</v>
      </c>
      <c r="C1029" s="254" t="s">
        <v>90</v>
      </c>
      <c r="D1029" s="255" t="s">
        <v>1767</v>
      </c>
      <c r="E1029" s="253"/>
      <c r="F1029" s="254" t="s">
        <v>1761</v>
      </c>
      <c r="G1029" s="253" t="s">
        <v>225</v>
      </c>
    </row>
    <row r="1030" spans="1:7" x14ac:dyDescent="0.3">
      <c r="A1030" s="253">
        <f t="shared" si="16"/>
        <v>0</v>
      </c>
      <c r="B1030" s="253" t="s">
        <v>0</v>
      </c>
      <c r="C1030" s="254" t="s">
        <v>90</v>
      </c>
      <c r="D1030" s="255" t="s">
        <v>1768</v>
      </c>
      <c r="E1030" s="253" t="s">
        <v>1769</v>
      </c>
      <c r="F1030" s="254" t="s">
        <v>1770</v>
      </c>
      <c r="G1030" s="253" t="s">
        <v>225</v>
      </c>
    </row>
    <row r="1031" spans="1:7" x14ac:dyDescent="0.3">
      <c r="A1031" s="253">
        <f t="shared" si="16"/>
        <v>0</v>
      </c>
      <c r="B1031" s="253" t="s">
        <v>0</v>
      </c>
      <c r="C1031" s="254" t="s">
        <v>90</v>
      </c>
      <c r="D1031" s="255" t="s">
        <v>1771</v>
      </c>
      <c r="E1031" s="253"/>
      <c r="F1031" s="254" t="s">
        <v>1772</v>
      </c>
      <c r="G1031" s="253" t="s">
        <v>225</v>
      </c>
    </row>
    <row r="1032" spans="1:7" x14ac:dyDescent="0.3">
      <c r="A1032" s="253">
        <f t="shared" si="16"/>
        <v>0</v>
      </c>
      <c r="B1032" s="253" t="s">
        <v>0</v>
      </c>
      <c r="C1032" s="254" t="s">
        <v>90</v>
      </c>
      <c r="D1032" s="255" t="s">
        <v>1773</v>
      </c>
      <c r="E1032" s="253"/>
      <c r="F1032" s="254" t="s">
        <v>1676</v>
      </c>
      <c r="G1032" s="253" t="s">
        <v>225</v>
      </c>
    </row>
    <row r="1033" spans="1:7" x14ac:dyDescent="0.3">
      <c r="A1033" s="253">
        <f t="shared" si="16"/>
        <v>0</v>
      </c>
      <c r="B1033" s="253" t="s">
        <v>0</v>
      </c>
      <c r="C1033" s="254" t="s">
        <v>90</v>
      </c>
      <c r="D1033" s="255" t="s">
        <v>1774</v>
      </c>
      <c r="E1033" s="253"/>
      <c r="F1033" s="254" t="s">
        <v>1676</v>
      </c>
      <c r="G1033" s="253" t="s">
        <v>225</v>
      </c>
    </row>
    <row r="1034" spans="1:7" x14ac:dyDescent="0.3">
      <c r="A1034" s="253">
        <f t="shared" si="16"/>
        <v>0</v>
      </c>
      <c r="B1034" s="253" t="s">
        <v>0</v>
      </c>
      <c r="C1034" s="254" t="s">
        <v>90</v>
      </c>
      <c r="D1034" s="255" t="s">
        <v>1775</v>
      </c>
      <c r="E1034" s="253"/>
      <c r="F1034" s="254" t="s">
        <v>1676</v>
      </c>
      <c r="G1034" s="253" t="s">
        <v>225</v>
      </c>
    </row>
    <row r="1035" spans="1:7" x14ac:dyDescent="0.3">
      <c r="A1035" s="253">
        <f t="shared" si="16"/>
        <v>0</v>
      </c>
      <c r="B1035" s="253" t="s">
        <v>0</v>
      </c>
      <c r="C1035" s="254" t="s">
        <v>90</v>
      </c>
      <c r="D1035" s="255" t="s">
        <v>1776</v>
      </c>
      <c r="E1035" s="253"/>
      <c r="F1035" s="254" t="s">
        <v>1676</v>
      </c>
      <c r="G1035" s="253" t="s">
        <v>225</v>
      </c>
    </row>
    <row r="1036" spans="1:7" x14ac:dyDescent="0.3">
      <c r="A1036" s="253">
        <f t="shared" si="16"/>
        <v>0</v>
      </c>
      <c r="B1036" s="253" t="s">
        <v>0</v>
      </c>
      <c r="C1036" s="254" t="s">
        <v>90</v>
      </c>
      <c r="D1036" s="255" t="s">
        <v>1777</v>
      </c>
      <c r="E1036" s="253"/>
      <c r="F1036" s="254" t="s">
        <v>1778</v>
      </c>
      <c r="G1036" s="253" t="s">
        <v>225</v>
      </c>
    </row>
    <row r="1037" spans="1:7" x14ac:dyDescent="0.3">
      <c r="A1037" s="253">
        <f t="shared" si="16"/>
        <v>0</v>
      </c>
      <c r="B1037" s="253" t="s">
        <v>0</v>
      </c>
      <c r="C1037" s="254" t="s">
        <v>90</v>
      </c>
      <c r="D1037" s="255" t="s">
        <v>1779</v>
      </c>
      <c r="E1037" s="253"/>
      <c r="F1037" s="254" t="s">
        <v>1780</v>
      </c>
      <c r="G1037" s="253" t="s">
        <v>225</v>
      </c>
    </row>
    <row r="1038" spans="1:7" x14ac:dyDescent="0.3">
      <c r="A1038" s="253">
        <f t="shared" si="16"/>
        <v>0</v>
      </c>
      <c r="B1038" s="253" t="s">
        <v>0</v>
      </c>
      <c r="C1038" s="254" t="s">
        <v>90</v>
      </c>
      <c r="D1038" s="255" t="s">
        <v>1781</v>
      </c>
      <c r="E1038" s="253"/>
      <c r="F1038" s="254" t="s">
        <v>1308</v>
      </c>
      <c r="G1038" s="253" t="s">
        <v>225</v>
      </c>
    </row>
    <row r="1039" spans="1:7" x14ac:dyDescent="0.3">
      <c r="A1039" s="253">
        <f t="shared" si="16"/>
        <v>0</v>
      </c>
      <c r="B1039" s="253" t="s">
        <v>0</v>
      </c>
      <c r="C1039" s="254" t="s">
        <v>90</v>
      </c>
      <c r="D1039" s="255" t="s">
        <v>1782</v>
      </c>
      <c r="E1039" s="253"/>
      <c r="F1039" s="254" t="s">
        <v>1308</v>
      </c>
      <c r="G1039" s="253" t="s">
        <v>225</v>
      </c>
    </row>
    <row r="1040" spans="1:7" x14ac:dyDescent="0.3">
      <c r="A1040" s="253">
        <f t="shared" si="16"/>
        <v>0</v>
      </c>
      <c r="B1040" s="253" t="s">
        <v>0</v>
      </c>
      <c r="C1040" s="254" t="s">
        <v>90</v>
      </c>
      <c r="D1040" s="255" t="s">
        <v>1783</v>
      </c>
      <c r="E1040" s="253" t="s">
        <v>1769</v>
      </c>
      <c r="F1040" s="254" t="s">
        <v>1770</v>
      </c>
      <c r="G1040" s="253" t="s">
        <v>225</v>
      </c>
    </row>
    <row r="1041" spans="1:7" x14ac:dyDescent="0.3">
      <c r="A1041" s="253">
        <f t="shared" si="16"/>
        <v>0</v>
      </c>
      <c r="B1041" s="253" t="s">
        <v>0</v>
      </c>
      <c r="C1041" s="254" t="s">
        <v>90</v>
      </c>
      <c r="D1041" s="255" t="s">
        <v>1784</v>
      </c>
      <c r="E1041" s="253" t="s">
        <v>1769</v>
      </c>
      <c r="F1041" s="254" t="s">
        <v>1770</v>
      </c>
      <c r="G1041" s="253" t="s">
        <v>225</v>
      </c>
    </row>
    <row r="1042" spans="1:7" x14ac:dyDescent="0.3">
      <c r="A1042" s="253">
        <f t="shared" si="16"/>
        <v>0</v>
      </c>
      <c r="B1042" s="253" t="s">
        <v>0</v>
      </c>
      <c r="C1042" s="254" t="s">
        <v>90</v>
      </c>
      <c r="D1042" s="255" t="s">
        <v>1785</v>
      </c>
      <c r="E1042" s="253"/>
      <c r="F1042" s="254" t="s">
        <v>1308</v>
      </c>
      <c r="G1042" s="253" t="s">
        <v>225</v>
      </c>
    </row>
    <row r="1043" spans="1:7" x14ac:dyDescent="0.3">
      <c r="A1043" s="253">
        <f t="shared" si="16"/>
        <v>0</v>
      </c>
      <c r="B1043" s="253" t="s">
        <v>0</v>
      </c>
      <c r="C1043" s="254" t="s">
        <v>90</v>
      </c>
      <c r="D1043" s="255" t="s">
        <v>1786</v>
      </c>
      <c r="E1043" s="253"/>
      <c r="F1043" s="254" t="s">
        <v>1787</v>
      </c>
      <c r="G1043" s="253" t="s">
        <v>225</v>
      </c>
    </row>
    <row r="1044" spans="1:7" x14ac:dyDescent="0.3">
      <c r="A1044" s="253">
        <f t="shared" si="16"/>
        <v>0</v>
      </c>
      <c r="B1044" s="253" t="s">
        <v>0</v>
      </c>
      <c r="C1044" s="254" t="s">
        <v>90</v>
      </c>
      <c r="D1044" s="255" t="s">
        <v>1788</v>
      </c>
      <c r="E1044" s="253"/>
      <c r="F1044" s="254" t="s">
        <v>1789</v>
      </c>
      <c r="G1044" s="253" t="s">
        <v>224</v>
      </c>
    </row>
    <row r="1045" spans="1:7" x14ac:dyDescent="0.3">
      <c r="A1045" s="253">
        <f t="shared" si="16"/>
        <v>0</v>
      </c>
      <c r="B1045" s="253" t="s">
        <v>0</v>
      </c>
      <c r="C1045" s="254" t="s">
        <v>90</v>
      </c>
      <c r="D1045" s="255" t="s">
        <v>1790</v>
      </c>
      <c r="E1045" s="253"/>
      <c r="F1045" s="254" t="s">
        <v>1791</v>
      </c>
      <c r="G1045" s="253" t="s">
        <v>354</v>
      </c>
    </row>
    <row r="1046" spans="1:7" x14ac:dyDescent="0.3">
      <c r="A1046" s="253">
        <f t="shared" si="16"/>
        <v>0</v>
      </c>
      <c r="B1046" s="253" t="s">
        <v>0</v>
      </c>
      <c r="C1046" s="254" t="s">
        <v>90</v>
      </c>
      <c r="D1046" s="255" t="s">
        <v>1792</v>
      </c>
      <c r="E1046" s="253"/>
      <c r="F1046" s="254" t="s">
        <v>1789</v>
      </c>
      <c r="G1046" s="253" t="s">
        <v>224</v>
      </c>
    </row>
    <row r="1047" spans="1:7" x14ac:dyDescent="0.3">
      <c r="A1047" s="253">
        <f t="shared" si="16"/>
        <v>0</v>
      </c>
      <c r="B1047" s="253" t="s">
        <v>0</v>
      </c>
      <c r="C1047" s="254" t="s">
        <v>90</v>
      </c>
      <c r="D1047" s="255" t="s">
        <v>1793</v>
      </c>
      <c r="E1047" s="253"/>
      <c r="F1047" s="254" t="s">
        <v>1789</v>
      </c>
      <c r="G1047" s="253" t="s">
        <v>224</v>
      </c>
    </row>
    <row r="1048" spans="1:7" x14ac:dyDescent="0.3">
      <c r="A1048" s="253">
        <f t="shared" si="16"/>
        <v>0</v>
      </c>
      <c r="B1048" s="253" t="s">
        <v>0</v>
      </c>
      <c r="C1048" s="254" t="s">
        <v>90</v>
      </c>
      <c r="D1048" s="255" t="s">
        <v>1794</v>
      </c>
      <c r="E1048" s="253"/>
      <c r="F1048" s="254" t="s">
        <v>1780</v>
      </c>
      <c r="G1048" s="253" t="s">
        <v>225</v>
      </c>
    </row>
    <row r="1049" spans="1:7" x14ac:dyDescent="0.3">
      <c r="A1049" s="253">
        <f t="shared" si="16"/>
        <v>0</v>
      </c>
      <c r="B1049" s="253" t="s">
        <v>0</v>
      </c>
      <c r="C1049" s="254" t="s">
        <v>90</v>
      </c>
      <c r="D1049" s="255" t="s">
        <v>1795</v>
      </c>
      <c r="E1049" s="253"/>
      <c r="F1049" s="254" t="s">
        <v>1791</v>
      </c>
      <c r="G1049" s="253" t="s">
        <v>354</v>
      </c>
    </row>
    <row r="1050" spans="1:7" x14ac:dyDescent="0.3">
      <c r="A1050" s="253">
        <f t="shared" si="16"/>
        <v>0</v>
      </c>
      <c r="B1050" s="253" t="s">
        <v>0</v>
      </c>
      <c r="C1050" s="254" t="s">
        <v>90</v>
      </c>
      <c r="D1050" s="255" t="s">
        <v>1796</v>
      </c>
      <c r="E1050" s="253"/>
      <c r="F1050" s="254" t="s">
        <v>1791</v>
      </c>
      <c r="G1050" s="253" t="s">
        <v>354</v>
      </c>
    </row>
    <row r="1051" spans="1:7" x14ac:dyDescent="0.3">
      <c r="A1051" s="253">
        <f t="shared" si="16"/>
        <v>0</v>
      </c>
      <c r="B1051" s="253" t="s">
        <v>0</v>
      </c>
      <c r="C1051" s="254" t="s">
        <v>90</v>
      </c>
      <c r="D1051" s="255" t="s">
        <v>1797</v>
      </c>
      <c r="E1051" s="253"/>
      <c r="F1051" s="254" t="s">
        <v>1798</v>
      </c>
      <c r="G1051" s="253" t="s">
        <v>225</v>
      </c>
    </row>
    <row r="1052" spans="1:7" x14ac:dyDescent="0.3">
      <c r="A1052" s="253">
        <f t="shared" si="16"/>
        <v>0</v>
      </c>
      <c r="B1052" s="253" t="s">
        <v>0</v>
      </c>
      <c r="C1052" s="254" t="s">
        <v>90</v>
      </c>
      <c r="D1052" s="255" t="s">
        <v>1799</v>
      </c>
      <c r="E1052" s="253"/>
      <c r="F1052" s="254" t="s">
        <v>1791</v>
      </c>
      <c r="G1052" s="253" t="s">
        <v>354</v>
      </c>
    </row>
    <row r="1053" spans="1:7" x14ac:dyDescent="0.3">
      <c r="A1053" s="253">
        <f t="shared" si="16"/>
        <v>0</v>
      </c>
      <c r="B1053" s="253" t="s">
        <v>0</v>
      </c>
      <c r="C1053" s="254" t="s">
        <v>90</v>
      </c>
      <c r="D1053" s="255" t="s">
        <v>1800</v>
      </c>
      <c r="E1053" s="253"/>
      <c r="F1053" s="254" t="s">
        <v>1730</v>
      </c>
      <c r="G1053" s="253" t="s">
        <v>224</v>
      </c>
    </row>
    <row r="1054" spans="1:7" x14ac:dyDescent="0.3">
      <c r="A1054" s="253">
        <f t="shared" si="16"/>
        <v>0</v>
      </c>
      <c r="B1054" s="253" t="s">
        <v>0</v>
      </c>
      <c r="C1054" s="254" t="s">
        <v>90</v>
      </c>
      <c r="D1054" s="255" t="s">
        <v>1801</v>
      </c>
      <c r="E1054" s="253"/>
      <c r="F1054" s="254" t="s">
        <v>1766</v>
      </c>
      <c r="G1054" s="253" t="s">
        <v>224</v>
      </c>
    </row>
    <row r="1055" spans="1:7" x14ac:dyDescent="0.3">
      <c r="A1055" s="253">
        <f t="shared" si="16"/>
        <v>0</v>
      </c>
      <c r="B1055" s="253" t="s">
        <v>0</v>
      </c>
      <c r="C1055" s="254" t="s">
        <v>90</v>
      </c>
      <c r="D1055" s="255" t="s">
        <v>1802</v>
      </c>
      <c r="E1055" s="253"/>
      <c r="F1055" s="254" t="s">
        <v>1803</v>
      </c>
      <c r="G1055" s="253" t="s">
        <v>225</v>
      </c>
    </row>
    <row r="1056" spans="1:7" x14ac:dyDescent="0.3">
      <c r="A1056" s="253">
        <f t="shared" si="16"/>
        <v>0</v>
      </c>
      <c r="B1056" s="253" t="s">
        <v>0</v>
      </c>
      <c r="C1056" s="254" t="s">
        <v>90</v>
      </c>
      <c r="D1056" s="255" t="s">
        <v>1804</v>
      </c>
      <c r="E1056" s="253"/>
      <c r="F1056" s="254" t="s">
        <v>1715</v>
      </c>
      <c r="G1056" s="253" t="s">
        <v>225</v>
      </c>
    </row>
    <row r="1057" spans="1:7" x14ac:dyDescent="0.3">
      <c r="A1057" s="253">
        <f t="shared" si="16"/>
        <v>0</v>
      </c>
      <c r="B1057" s="253" t="s">
        <v>0</v>
      </c>
      <c r="C1057" s="254" t="s">
        <v>90</v>
      </c>
      <c r="D1057" s="255" t="s">
        <v>1805</v>
      </c>
      <c r="E1057" s="253"/>
      <c r="F1057" s="254" t="s">
        <v>1806</v>
      </c>
      <c r="G1057" s="253" t="s">
        <v>224</v>
      </c>
    </row>
    <row r="1058" spans="1:7" x14ac:dyDescent="0.3">
      <c r="A1058" s="253">
        <f t="shared" si="16"/>
        <v>0</v>
      </c>
      <c r="B1058" s="253" t="s">
        <v>0</v>
      </c>
      <c r="C1058" s="254" t="s">
        <v>90</v>
      </c>
      <c r="D1058" s="255" t="s">
        <v>1807</v>
      </c>
      <c r="E1058" s="253"/>
      <c r="F1058" s="254" t="s">
        <v>1808</v>
      </c>
      <c r="G1058" s="253" t="s">
        <v>225</v>
      </c>
    </row>
    <row r="1059" spans="1:7" x14ac:dyDescent="0.3">
      <c r="A1059" s="253">
        <f t="shared" si="16"/>
        <v>0</v>
      </c>
      <c r="B1059" s="253" t="s">
        <v>0</v>
      </c>
      <c r="C1059" s="254" t="s">
        <v>90</v>
      </c>
      <c r="D1059" s="255" t="s">
        <v>1809</v>
      </c>
      <c r="E1059" s="253"/>
      <c r="F1059" s="254" t="s">
        <v>1748</v>
      </c>
      <c r="G1059" s="253" t="s">
        <v>225</v>
      </c>
    </row>
    <row r="1060" spans="1:7" x14ac:dyDescent="0.3">
      <c r="A1060" s="253">
        <f t="shared" si="16"/>
        <v>0</v>
      </c>
      <c r="B1060" s="253" t="s">
        <v>0</v>
      </c>
      <c r="C1060" s="254" t="s">
        <v>90</v>
      </c>
      <c r="D1060" s="255" t="s">
        <v>1810</v>
      </c>
      <c r="E1060" s="253"/>
      <c r="F1060" s="254" t="s">
        <v>1748</v>
      </c>
      <c r="G1060" s="253" t="s">
        <v>225</v>
      </c>
    </row>
    <row r="1061" spans="1:7" x14ac:dyDescent="0.3">
      <c r="A1061" s="253">
        <f t="shared" si="16"/>
        <v>0</v>
      </c>
      <c r="B1061" s="253" t="s">
        <v>0</v>
      </c>
      <c r="C1061" s="254" t="s">
        <v>90</v>
      </c>
      <c r="D1061" s="255" t="s">
        <v>1811</v>
      </c>
      <c r="E1061" s="253"/>
      <c r="F1061" s="254" t="s">
        <v>1812</v>
      </c>
      <c r="G1061" s="253" t="s">
        <v>224</v>
      </c>
    </row>
    <row r="1062" spans="1:7" x14ac:dyDescent="0.3">
      <c r="A1062" s="253">
        <f t="shared" si="16"/>
        <v>0</v>
      </c>
      <c r="B1062" s="253" t="s">
        <v>0</v>
      </c>
      <c r="C1062" s="254" t="s">
        <v>90</v>
      </c>
      <c r="D1062" s="255" t="s">
        <v>1813</v>
      </c>
      <c r="E1062" s="253"/>
      <c r="F1062" s="254" t="s">
        <v>1814</v>
      </c>
      <c r="G1062" s="253" t="s">
        <v>225</v>
      </c>
    </row>
    <row r="1063" spans="1:7" x14ac:dyDescent="0.3">
      <c r="A1063" s="253">
        <f t="shared" si="16"/>
        <v>0</v>
      </c>
      <c r="B1063" s="253" t="s">
        <v>0</v>
      </c>
      <c r="C1063" s="254" t="s">
        <v>90</v>
      </c>
      <c r="D1063" s="255" t="s">
        <v>1815</v>
      </c>
      <c r="E1063" s="253"/>
      <c r="F1063" s="254" t="s">
        <v>1814</v>
      </c>
      <c r="G1063" s="253" t="s">
        <v>225</v>
      </c>
    </row>
    <row r="1064" spans="1:7" x14ac:dyDescent="0.3">
      <c r="A1064" s="253">
        <f t="shared" si="16"/>
        <v>0</v>
      </c>
      <c r="B1064" s="253" t="s">
        <v>0</v>
      </c>
      <c r="C1064" s="254" t="s">
        <v>90</v>
      </c>
      <c r="D1064" s="255" t="s">
        <v>1816</v>
      </c>
      <c r="E1064" s="253"/>
      <c r="F1064" s="254" t="s">
        <v>1817</v>
      </c>
      <c r="G1064" s="253" t="s">
        <v>225</v>
      </c>
    </row>
    <row r="1065" spans="1:7" x14ac:dyDescent="0.3">
      <c r="A1065" s="253">
        <f t="shared" si="16"/>
        <v>0</v>
      </c>
      <c r="B1065" s="253" t="s">
        <v>0</v>
      </c>
      <c r="C1065" s="254" t="s">
        <v>90</v>
      </c>
      <c r="D1065" s="255" t="s">
        <v>1818</v>
      </c>
      <c r="E1065" s="253"/>
      <c r="F1065" s="254" t="s">
        <v>1819</v>
      </c>
      <c r="G1065" s="253" t="s">
        <v>225</v>
      </c>
    </row>
    <row r="1066" spans="1:7" x14ac:dyDescent="0.3">
      <c r="A1066" s="253">
        <f t="shared" si="16"/>
        <v>0</v>
      </c>
      <c r="B1066" s="253" t="s">
        <v>0</v>
      </c>
      <c r="C1066" s="254" t="s">
        <v>90</v>
      </c>
      <c r="D1066" s="255" t="s">
        <v>1820</v>
      </c>
      <c r="E1066" s="253"/>
      <c r="F1066" s="254" t="s">
        <v>1821</v>
      </c>
      <c r="G1066" s="253" t="s">
        <v>225</v>
      </c>
    </row>
    <row r="1067" spans="1:7" x14ac:dyDescent="0.3">
      <c r="A1067" s="253">
        <f t="shared" si="16"/>
        <v>0</v>
      </c>
      <c r="B1067" s="253" t="s">
        <v>0</v>
      </c>
      <c r="C1067" s="254" t="s">
        <v>90</v>
      </c>
      <c r="D1067" s="255" t="s">
        <v>1822</v>
      </c>
      <c r="E1067" s="253"/>
      <c r="F1067" s="254" t="s">
        <v>1823</v>
      </c>
      <c r="G1067" s="253" t="s">
        <v>225</v>
      </c>
    </row>
    <row r="1068" spans="1:7" x14ac:dyDescent="0.3">
      <c r="A1068" s="253">
        <f t="shared" si="16"/>
        <v>0</v>
      </c>
      <c r="B1068" s="253" t="s">
        <v>0</v>
      </c>
      <c r="C1068" s="254" t="s">
        <v>90</v>
      </c>
      <c r="D1068" s="255" t="s">
        <v>1824</v>
      </c>
      <c r="E1068" s="253"/>
      <c r="F1068" s="254" t="s">
        <v>1823</v>
      </c>
      <c r="G1068" s="253" t="s">
        <v>225</v>
      </c>
    </row>
    <row r="1069" spans="1:7" x14ac:dyDescent="0.3">
      <c r="A1069" s="253">
        <f t="shared" si="16"/>
        <v>0</v>
      </c>
      <c r="B1069" s="253" t="s">
        <v>0</v>
      </c>
      <c r="C1069" s="254" t="s">
        <v>90</v>
      </c>
      <c r="D1069" s="255" t="s">
        <v>1825</v>
      </c>
      <c r="E1069" s="253"/>
      <c r="F1069" s="254" t="s">
        <v>1826</v>
      </c>
      <c r="G1069" s="253" t="s">
        <v>225</v>
      </c>
    </row>
    <row r="1070" spans="1:7" x14ac:dyDescent="0.3">
      <c r="A1070" s="253">
        <f t="shared" si="16"/>
        <v>0</v>
      </c>
      <c r="B1070" s="253" t="s">
        <v>0</v>
      </c>
      <c r="C1070" s="254" t="s">
        <v>90</v>
      </c>
      <c r="D1070" s="255" t="s">
        <v>1827</v>
      </c>
      <c r="E1070" s="253"/>
      <c r="F1070" s="254" t="s">
        <v>1817</v>
      </c>
      <c r="G1070" s="253" t="s">
        <v>225</v>
      </c>
    </row>
    <row r="1071" spans="1:7" x14ac:dyDescent="0.3">
      <c r="A1071" s="253">
        <f t="shared" si="16"/>
        <v>0</v>
      </c>
      <c r="B1071" s="253" t="s">
        <v>0</v>
      </c>
      <c r="C1071" s="254" t="s">
        <v>90</v>
      </c>
      <c r="D1071" s="255" t="s">
        <v>1828</v>
      </c>
      <c r="E1071" s="253"/>
      <c r="F1071" s="254" t="s">
        <v>1766</v>
      </c>
      <c r="G1071" s="253" t="s">
        <v>224</v>
      </c>
    </row>
    <row r="1072" spans="1:7" x14ac:dyDescent="0.3">
      <c r="A1072" s="253">
        <f t="shared" si="16"/>
        <v>0</v>
      </c>
      <c r="B1072" s="253" t="s">
        <v>0</v>
      </c>
      <c r="C1072" s="254" t="s">
        <v>90</v>
      </c>
      <c r="D1072" s="255" t="s">
        <v>1829</v>
      </c>
      <c r="E1072" s="253"/>
      <c r="F1072" s="254" t="s">
        <v>1830</v>
      </c>
      <c r="G1072" s="253" t="s">
        <v>225</v>
      </c>
    </row>
    <row r="1073" spans="1:7" x14ac:dyDescent="0.3">
      <c r="A1073" s="253">
        <f t="shared" si="16"/>
        <v>0</v>
      </c>
      <c r="B1073" s="253" t="s">
        <v>0</v>
      </c>
      <c r="C1073" s="254" t="s">
        <v>90</v>
      </c>
      <c r="D1073" s="255" t="s">
        <v>1831</v>
      </c>
      <c r="E1073" s="253" t="s">
        <v>467</v>
      </c>
      <c r="F1073" s="254" t="s">
        <v>1832</v>
      </c>
      <c r="G1073" s="253" t="s">
        <v>225</v>
      </c>
    </row>
    <row r="1074" spans="1:7" x14ac:dyDescent="0.3">
      <c r="A1074" s="253">
        <f t="shared" si="16"/>
        <v>0</v>
      </c>
      <c r="B1074" s="253" t="s">
        <v>0</v>
      </c>
      <c r="C1074" s="254" t="s">
        <v>90</v>
      </c>
      <c r="D1074" s="255" t="s">
        <v>1833</v>
      </c>
      <c r="E1074" s="253"/>
      <c r="F1074" s="254" t="s">
        <v>1830</v>
      </c>
      <c r="G1074" s="253" t="s">
        <v>225</v>
      </c>
    </row>
    <row r="1075" spans="1:7" x14ac:dyDescent="0.3">
      <c r="A1075" s="253">
        <f t="shared" si="16"/>
        <v>0</v>
      </c>
      <c r="B1075" s="253" t="s">
        <v>0</v>
      </c>
      <c r="C1075" s="254" t="s">
        <v>90</v>
      </c>
      <c r="D1075" s="255" t="s">
        <v>1834</v>
      </c>
      <c r="E1075" s="253"/>
      <c r="F1075" s="254" t="s">
        <v>1835</v>
      </c>
      <c r="G1075" s="253" t="s">
        <v>225</v>
      </c>
    </row>
    <row r="1076" spans="1:7" x14ac:dyDescent="0.3">
      <c r="A1076" s="253">
        <f t="shared" si="16"/>
        <v>0</v>
      </c>
      <c r="B1076" s="253" t="s">
        <v>0</v>
      </c>
      <c r="C1076" s="254" t="s">
        <v>90</v>
      </c>
      <c r="D1076" s="255" t="s">
        <v>1836</v>
      </c>
      <c r="E1076" s="253"/>
      <c r="F1076" s="254" t="s">
        <v>1837</v>
      </c>
      <c r="G1076" s="253" t="s">
        <v>225</v>
      </c>
    </row>
    <row r="1077" spans="1:7" x14ac:dyDescent="0.3">
      <c r="A1077" s="253">
        <f t="shared" si="16"/>
        <v>0</v>
      </c>
      <c r="B1077" s="253" t="s">
        <v>0</v>
      </c>
      <c r="C1077" s="254" t="s">
        <v>90</v>
      </c>
      <c r="D1077" s="255" t="s">
        <v>1838</v>
      </c>
      <c r="E1077" s="253"/>
      <c r="F1077" s="254" t="s">
        <v>1839</v>
      </c>
      <c r="G1077" s="253" t="s">
        <v>224</v>
      </c>
    </row>
    <row r="1078" spans="1:7" x14ac:dyDescent="0.3">
      <c r="A1078" s="253">
        <f t="shared" si="16"/>
        <v>0</v>
      </c>
      <c r="B1078" s="253" t="s">
        <v>0</v>
      </c>
      <c r="C1078" s="254" t="s">
        <v>90</v>
      </c>
      <c r="D1078" s="255" t="s">
        <v>1840</v>
      </c>
      <c r="E1078" s="253"/>
      <c r="F1078" s="254" t="s">
        <v>1841</v>
      </c>
      <c r="G1078" s="253" t="s">
        <v>225</v>
      </c>
    </row>
    <row r="1079" spans="1:7" x14ac:dyDescent="0.3">
      <c r="A1079" s="253">
        <f t="shared" si="16"/>
        <v>0</v>
      </c>
      <c r="B1079" s="253" t="s">
        <v>0</v>
      </c>
      <c r="C1079" s="254" t="s">
        <v>90</v>
      </c>
      <c r="D1079" s="255" t="s">
        <v>1842</v>
      </c>
      <c r="E1079" s="253"/>
      <c r="F1079" s="254" t="s">
        <v>1823</v>
      </c>
      <c r="G1079" s="253" t="s">
        <v>225</v>
      </c>
    </row>
    <row r="1080" spans="1:7" x14ac:dyDescent="0.3">
      <c r="A1080" s="253">
        <f t="shared" si="16"/>
        <v>0</v>
      </c>
      <c r="B1080" s="253" t="s">
        <v>0</v>
      </c>
      <c r="C1080" s="254" t="s">
        <v>90</v>
      </c>
      <c r="D1080" s="255" t="s">
        <v>1843</v>
      </c>
      <c r="E1080" s="253"/>
      <c r="F1080" s="254" t="s">
        <v>1823</v>
      </c>
      <c r="G1080" s="253" t="s">
        <v>225</v>
      </c>
    </row>
    <row r="1081" spans="1:7" x14ac:dyDescent="0.3">
      <c r="A1081" s="253">
        <f t="shared" si="16"/>
        <v>0</v>
      </c>
      <c r="B1081" s="253" t="s">
        <v>0</v>
      </c>
      <c r="C1081" s="254" t="s">
        <v>90</v>
      </c>
      <c r="D1081" s="255" t="s">
        <v>1844</v>
      </c>
      <c r="E1081" s="253"/>
      <c r="F1081" s="254" t="s">
        <v>1478</v>
      </c>
      <c r="G1081" s="253" t="s">
        <v>224</v>
      </c>
    </row>
    <row r="1082" spans="1:7" x14ac:dyDescent="0.3">
      <c r="A1082" s="253">
        <f t="shared" si="16"/>
        <v>0</v>
      </c>
      <c r="B1082" s="253" t="s">
        <v>0</v>
      </c>
      <c r="C1082" s="254" t="s">
        <v>90</v>
      </c>
      <c r="D1082" s="255" t="s">
        <v>1845</v>
      </c>
      <c r="E1082" s="253"/>
      <c r="F1082" s="254" t="s">
        <v>1478</v>
      </c>
      <c r="G1082" s="253" t="s">
        <v>224</v>
      </c>
    </row>
    <row r="1083" spans="1:7" x14ac:dyDescent="0.3">
      <c r="A1083" s="253">
        <f t="shared" si="16"/>
        <v>0</v>
      </c>
      <c r="B1083" s="253" t="s">
        <v>0</v>
      </c>
      <c r="C1083" s="254" t="s">
        <v>90</v>
      </c>
      <c r="D1083" s="255" t="s">
        <v>1846</v>
      </c>
      <c r="E1083" s="253"/>
      <c r="F1083" s="254" t="s">
        <v>1478</v>
      </c>
      <c r="G1083" s="253" t="s">
        <v>224</v>
      </c>
    </row>
    <row r="1084" spans="1:7" x14ac:dyDescent="0.3">
      <c r="A1084" s="253">
        <f t="shared" si="16"/>
        <v>0</v>
      </c>
      <c r="B1084" s="253" t="s">
        <v>0</v>
      </c>
      <c r="C1084" s="254" t="s">
        <v>90</v>
      </c>
      <c r="D1084" s="255" t="s">
        <v>1847</v>
      </c>
      <c r="E1084" s="253"/>
      <c r="F1084" s="254" t="s">
        <v>1812</v>
      </c>
      <c r="G1084" s="253" t="s">
        <v>224</v>
      </c>
    </row>
    <row r="1085" spans="1:7" x14ac:dyDescent="0.3">
      <c r="A1085" s="253">
        <f t="shared" si="16"/>
        <v>0</v>
      </c>
      <c r="B1085" s="253" t="s">
        <v>0</v>
      </c>
      <c r="C1085" s="254" t="s">
        <v>90</v>
      </c>
      <c r="D1085" s="255" t="s">
        <v>1848</v>
      </c>
      <c r="E1085" s="253"/>
      <c r="F1085" s="254" t="s">
        <v>1812</v>
      </c>
      <c r="G1085" s="253" t="s">
        <v>224</v>
      </c>
    </row>
    <row r="1086" spans="1:7" x14ac:dyDescent="0.3">
      <c r="A1086" s="253">
        <f t="shared" si="16"/>
        <v>0</v>
      </c>
      <c r="B1086" s="253" t="s">
        <v>0</v>
      </c>
      <c r="C1086" s="254" t="s">
        <v>90</v>
      </c>
      <c r="D1086" s="255" t="s">
        <v>1849</v>
      </c>
      <c r="E1086" s="253"/>
      <c r="F1086" s="254" t="s">
        <v>1812</v>
      </c>
      <c r="G1086" s="253" t="s">
        <v>224</v>
      </c>
    </row>
    <row r="1087" spans="1:7" x14ac:dyDescent="0.3">
      <c r="A1087" s="253">
        <f t="shared" si="16"/>
        <v>0</v>
      </c>
      <c r="B1087" s="253" t="s">
        <v>0</v>
      </c>
      <c r="C1087" s="254" t="s">
        <v>90</v>
      </c>
      <c r="D1087" s="255" t="s">
        <v>1850</v>
      </c>
      <c r="E1087" s="253"/>
      <c r="F1087" s="254" t="s">
        <v>1806</v>
      </c>
      <c r="G1087" s="253" t="s">
        <v>224</v>
      </c>
    </row>
    <row r="1088" spans="1:7" x14ac:dyDescent="0.3">
      <c r="A1088" s="253">
        <f t="shared" si="16"/>
        <v>0</v>
      </c>
      <c r="B1088" s="253" t="s">
        <v>0</v>
      </c>
      <c r="C1088" s="254" t="s">
        <v>90</v>
      </c>
      <c r="D1088" s="255" t="s">
        <v>1851</v>
      </c>
      <c r="E1088" s="253"/>
      <c r="F1088" s="254" t="s">
        <v>1812</v>
      </c>
      <c r="G1088" s="253" t="s">
        <v>224</v>
      </c>
    </row>
    <row r="1089" spans="1:7" x14ac:dyDescent="0.3">
      <c r="A1089" s="253">
        <f t="shared" si="16"/>
        <v>0</v>
      </c>
      <c r="B1089" s="253" t="s">
        <v>0</v>
      </c>
      <c r="C1089" s="254" t="s">
        <v>90</v>
      </c>
      <c r="D1089" s="255" t="s">
        <v>1852</v>
      </c>
      <c r="E1089" s="253"/>
      <c r="F1089" s="254" t="s">
        <v>1812</v>
      </c>
      <c r="G1089" s="253" t="s">
        <v>224</v>
      </c>
    </row>
    <row r="1090" spans="1:7" x14ac:dyDescent="0.3">
      <c r="A1090" s="253">
        <f t="shared" ref="A1090:A1153" si="17">IF(J1090="SI",IF(C1090&lt;&gt;C1089,1,A1089+1),IF(C1090&lt;&gt;C1089,0,A1089))</f>
        <v>0</v>
      </c>
      <c r="B1090" s="253" t="s">
        <v>0</v>
      </c>
      <c r="C1090" s="254" t="s">
        <v>90</v>
      </c>
      <c r="D1090" s="255" t="s">
        <v>1853</v>
      </c>
      <c r="E1090" s="253"/>
      <c r="F1090" s="254" t="s">
        <v>1854</v>
      </c>
      <c r="G1090" s="253" t="s">
        <v>224</v>
      </c>
    </row>
    <row r="1091" spans="1:7" x14ac:dyDescent="0.3">
      <c r="A1091" s="253">
        <f t="shared" si="17"/>
        <v>0</v>
      </c>
      <c r="B1091" s="253" t="s">
        <v>0</v>
      </c>
      <c r="C1091" s="254" t="s">
        <v>90</v>
      </c>
      <c r="D1091" s="255" t="s">
        <v>1855</v>
      </c>
      <c r="E1091" s="253"/>
      <c r="F1091" s="254" t="s">
        <v>1854</v>
      </c>
      <c r="G1091" s="253" t="s">
        <v>224</v>
      </c>
    </row>
    <row r="1092" spans="1:7" x14ac:dyDescent="0.3">
      <c r="A1092" s="253">
        <f t="shared" si="17"/>
        <v>0</v>
      </c>
      <c r="B1092" s="253" t="s">
        <v>0</v>
      </c>
      <c r="C1092" s="254" t="s">
        <v>90</v>
      </c>
      <c r="D1092" s="255" t="s">
        <v>1856</v>
      </c>
      <c r="E1092" s="253"/>
      <c r="F1092" s="254" t="s">
        <v>1854</v>
      </c>
      <c r="G1092" s="253" t="s">
        <v>224</v>
      </c>
    </row>
    <row r="1093" spans="1:7" x14ac:dyDescent="0.3">
      <c r="A1093" s="253">
        <f t="shared" si="17"/>
        <v>0</v>
      </c>
      <c r="B1093" s="253" t="s">
        <v>0</v>
      </c>
      <c r="C1093" s="254" t="s">
        <v>90</v>
      </c>
      <c r="D1093" s="255" t="s">
        <v>1857</v>
      </c>
      <c r="E1093" s="253"/>
      <c r="F1093" s="254" t="s">
        <v>1858</v>
      </c>
      <c r="G1093" s="253" t="s">
        <v>224</v>
      </c>
    </row>
    <row r="1094" spans="1:7" x14ac:dyDescent="0.3">
      <c r="A1094" s="253">
        <f t="shared" si="17"/>
        <v>0</v>
      </c>
      <c r="B1094" s="253" t="s">
        <v>0</v>
      </c>
      <c r="C1094" s="254" t="s">
        <v>90</v>
      </c>
      <c r="D1094" s="255" t="s">
        <v>1859</v>
      </c>
      <c r="E1094" s="253"/>
      <c r="F1094" s="254" t="s">
        <v>1858</v>
      </c>
      <c r="G1094" s="253" t="s">
        <v>224</v>
      </c>
    </row>
    <row r="1095" spans="1:7" x14ac:dyDescent="0.3">
      <c r="A1095" s="253">
        <f t="shared" si="17"/>
        <v>0</v>
      </c>
      <c r="B1095" s="253" t="s">
        <v>0</v>
      </c>
      <c r="C1095" s="254" t="s">
        <v>90</v>
      </c>
      <c r="D1095" s="255" t="s">
        <v>1860</v>
      </c>
      <c r="E1095" s="253"/>
      <c r="F1095" s="254" t="s">
        <v>1858</v>
      </c>
      <c r="G1095" s="253" t="s">
        <v>224</v>
      </c>
    </row>
    <row r="1096" spans="1:7" x14ac:dyDescent="0.3">
      <c r="A1096" s="253">
        <f t="shared" si="17"/>
        <v>0</v>
      </c>
      <c r="B1096" s="253" t="s">
        <v>0</v>
      </c>
      <c r="C1096" s="254" t="s">
        <v>90</v>
      </c>
      <c r="D1096" s="255" t="s">
        <v>1861</v>
      </c>
      <c r="E1096" s="253"/>
      <c r="F1096" s="254" t="s">
        <v>1862</v>
      </c>
      <c r="G1096" s="253" t="s">
        <v>224</v>
      </c>
    </row>
    <row r="1097" spans="1:7" x14ac:dyDescent="0.3">
      <c r="A1097" s="253">
        <f t="shared" si="17"/>
        <v>0</v>
      </c>
      <c r="B1097" s="253" t="s">
        <v>0</v>
      </c>
      <c r="C1097" s="254" t="s">
        <v>90</v>
      </c>
      <c r="D1097" s="255" t="s">
        <v>1863</v>
      </c>
      <c r="E1097" s="253"/>
      <c r="F1097" s="254" t="s">
        <v>1862</v>
      </c>
      <c r="G1097" s="253" t="s">
        <v>224</v>
      </c>
    </row>
    <row r="1098" spans="1:7" x14ac:dyDescent="0.3">
      <c r="A1098" s="253">
        <f t="shared" si="17"/>
        <v>0</v>
      </c>
      <c r="B1098" s="253" t="s">
        <v>0</v>
      </c>
      <c r="C1098" s="254" t="s">
        <v>90</v>
      </c>
      <c r="D1098" s="255" t="s">
        <v>1864</v>
      </c>
      <c r="E1098" s="253"/>
      <c r="F1098" s="254" t="s">
        <v>1458</v>
      </c>
      <c r="G1098" s="253" t="s">
        <v>354</v>
      </c>
    </row>
    <row r="1099" spans="1:7" x14ac:dyDescent="0.3">
      <c r="A1099" s="253">
        <f t="shared" si="17"/>
        <v>0</v>
      </c>
      <c r="B1099" s="253" t="s">
        <v>0</v>
      </c>
      <c r="C1099" s="254" t="s">
        <v>90</v>
      </c>
      <c r="D1099" s="255" t="s">
        <v>1865</v>
      </c>
      <c r="E1099" s="253"/>
      <c r="F1099" s="254" t="s">
        <v>1458</v>
      </c>
      <c r="G1099" s="253" t="s">
        <v>354</v>
      </c>
    </row>
    <row r="1100" spans="1:7" x14ac:dyDescent="0.3">
      <c r="A1100" s="253">
        <f t="shared" si="17"/>
        <v>0</v>
      </c>
      <c r="B1100" s="253" t="s">
        <v>0</v>
      </c>
      <c r="C1100" s="254" t="s">
        <v>90</v>
      </c>
      <c r="D1100" s="255" t="s">
        <v>1866</v>
      </c>
      <c r="E1100" s="253"/>
      <c r="F1100" s="254" t="s">
        <v>1458</v>
      </c>
      <c r="G1100" s="253" t="s">
        <v>354</v>
      </c>
    </row>
    <row r="1101" spans="1:7" x14ac:dyDescent="0.3">
      <c r="A1101" s="253">
        <f t="shared" si="17"/>
        <v>0</v>
      </c>
      <c r="B1101" s="253" t="s">
        <v>0</v>
      </c>
      <c r="C1101" s="254" t="s">
        <v>90</v>
      </c>
      <c r="D1101" s="255" t="s">
        <v>1867</v>
      </c>
      <c r="E1101" s="253"/>
      <c r="F1101" s="254" t="s">
        <v>1862</v>
      </c>
      <c r="G1101" s="253" t="s">
        <v>224</v>
      </c>
    </row>
    <row r="1102" spans="1:7" x14ac:dyDescent="0.3">
      <c r="A1102" s="253">
        <f t="shared" si="17"/>
        <v>0</v>
      </c>
      <c r="B1102" s="253" t="s">
        <v>0</v>
      </c>
      <c r="C1102" s="254" t="s">
        <v>90</v>
      </c>
      <c r="D1102" s="255" t="s">
        <v>1868</v>
      </c>
      <c r="E1102" s="253"/>
      <c r="F1102" s="254" t="s">
        <v>1862</v>
      </c>
      <c r="G1102" s="253" t="s">
        <v>224</v>
      </c>
    </row>
    <row r="1103" spans="1:7" x14ac:dyDescent="0.3">
      <c r="A1103" s="253">
        <f t="shared" si="17"/>
        <v>0</v>
      </c>
      <c r="B1103" s="253" t="s">
        <v>0</v>
      </c>
      <c r="C1103" s="254" t="s">
        <v>90</v>
      </c>
      <c r="D1103" s="255" t="s">
        <v>1869</v>
      </c>
      <c r="E1103" s="253"/>
      <c r="F1103" s="254" t="s">
        <v>1862</v>
      </c>
      <c r="G1103" s="253" t="s">
        <v>224</v>
      </c>
    </row>
    <row r="1104" spans="1:7" x14ac:dyDescent="0.3">
      <c r="A1104" s="253">
        <f t="shared" si="17"/>
        <v>0</v>
      </c>
      <c r="B1104" s="253" t="s">
        <v>0</v>
      </c>
      <c r="C1104" s="254" t="s">
        <v>90</v>
      </c>
      <c r="D1104" s="255" t="s">
        <v>1870</v>
      </c>
      <c r="E1104" s="253"/>
      <c r="F1104" s="254" t="s">
        <v>1862</v>
      </c>
      <c r="G1104" s="253" t="s">
        <v>224</v>
      </c>
    </row>
    <row r="1105" spans="1:7" x14ac:dyDescent="0.3">
      <c r="A1105" s="253">
        <f t="shared" si="17"/>
        <v>0</v>
      </c>
      <c r="B1105" s="253" t="s">
        <v>0</v>
      </c>
      <c r="C1105" s="254" t="s">
        <v>90</v>
      </c>
      <c r="D1105" s="255" t="s">
        <v>1871</v>
      </c>
      <c r="E1105" s="253" t="s">
        <v>364</v>
      </c>
      <c r="F1105" s="254" t="s">
        <v>1872</v>
      </c>
      <c r="G1105" s="253" t="s">
        <v>225</v>
      </c>
    </row>
    <row r="1106" spans="1:7" x14ac:dyDescent="0.3">
      <c r="A1106" s="253">
        <f t="shared" si="17"/>
        <v>0</v>
      </c>
      <c r="B1106" s="253" t="s">
        <v>0</v>
      </c>
      <c r="C1106" s="254" t="s">
        <v>90</v>
      </c>
      <c r="D1106" s="255" t="s">
        <v>1873</v>
      </c>
      <c r="E1106" s="253"/>
      <c r="F1106" s="254" t="s">
        <v>1390</v>
      </c>
      <c r="G1106" s="253" t="s">
        <v>225</v>
      </c>
    </row>
    <row r="1107" spans="1:7" x14ac:dyDescent="0.3">
      <c r="A1107" s="253">
        <f t="shared" si="17"/>
        <v>0</v>
      </c>
      <c r="B1107" s="253" t="s">
        <v>0</v>
      </c>
      <c r="C1107" s="254" t="s">
        <v>90</v>
      </c>
      <c r="D1107" s="255" t="s">
        <v>1874</v>
      </c>
      <c r="E1107" s="253"/>
      <c r="F1107" s="254" t="s">
        <v>1286</v>
      </c>
      <c r="G1107" s="253" t="s">
        <v>225</v>
      </c>
    </row>
    <row r="1108" spans="1:7" x14ac:dyDescent="0.3">
      <c r="A1108" s="253">
        <f t="shared" si="17"/>
        <v>0</v>
      </c>
      <c r="B1108" s="253" t="s">
        <v>0</v>
      </c>
      <c r="C1108" s="254" t="s">
        <v>90</v>
      </c>
      <c r="D1108" s="255" t="s">
        <v>1875</v>
      </c>
      <c r="E1108" s="253"/>
      <c r="F1108" s="254" t="s">
        <v>1722</v>
      </c>
      <c r="G1108" s="253" t="s">
        <v>224</v>
      </c>
    </row>
    <row r="1109" spans="1:7" x14ac:dyDescent="0.3">
      <c r="A1109" s="253">
        <f t="shared" si="17"/>
        <v>0</v>
      </c>
      <c r="B1109" s="253" t="s">
        <v>0</v>
      </c>
      <c r="C1109" s="254" t="s">
        <v>90</v>
      </c>
      <c r="D1109" s="255" t="s">
        <v>1876</v>
      </c>
      <c r="E1109" s="253"/>
      <c r="F1109" s="254" t="s">
        <v>1877</v>
      </c>
      <c r="G1109" s="253" t="s">
        <v>224</v>
      </c>
    </row>
    <row r="1110" spans="1:7" x14ac:dyDescent="0.3">
      <c r="A1110" s="253">
        <f t="shared" si="17"/>
        <v>0</v>
      </c>
      <c r="B1110" s="253" t="s">
        <v>0</v>
      </c>
      <c r="C1110" s="254" t="s">
        <v>90</v>
      </c>
      <c r="D1110" s="255" t="s">
        <v>1878</v>
      </c>
      <c r="E1110" s="253"/>
      <c r="F1110" s="254" t="s">
        <v>1877</v>
      </c>
      <c r="G1110" s="253" t="s">
        <v>224</v>
      </c>
    </row>
    <row r="1111" spans="1:7" x14ac:dyDescent="0.3">
      <c r="A1111" s="253">
        <f t="shared" si="17"/>
        <v>0</v>
      </c>
      <c r="B1111" s="253" t="s">
        <v>0</v>
      </c>
      <c r="C1111" s="254" t="s">
        <v>90</v>
      </c>
      <c r="D1111" s="255" t="s">
        <v>1879</v>
      </c>
      <c r="E1111" s="253"/>
      <c r="F1111" s="254" t="s">
        <v>1877</v>
      </c>
      <c r="G1111" s="253" t="s">
        <v>224</v>
      </c>
    </row>
    <row r="1112" spans="1:7" x14ac:dyDescent="0.3">
      <c r="A1112" s="253">
        <f t="shared" si="17"/>
        <v>0</v>
      </c>
      <c r="B1112" s="253" t="s">
        <v>0</v>
      </c>
      <c r="C1112" s="254" t="s">
        <v>90</v>
      </c>
      <c r="D1112" s="255" t="s">
        <v>1880</v>
      </c>
      <c r="E1112" s="253"/>
      <c r="F1112" s="254" t="s">
        <v>1877</v>
      </c>
      <c r="G1112" s="253" t="s">
        <v>224</v>
      </c>
    </row>
    <row r="1113" spans="1:7" x14ac:dyDescent="0.3">
      <c r="A1113" s="253">
        <f t="shared" si="17"/>
        <v>0</v>
      </c>
      <c r="B1113" s="253" t="s">
        <v>0</v>
      </c>
      <c r="C1113" s="254" t="s">
        <v>90</v>
      </c>
      <c r="D1113" s="255" t="s">
        <v>1881</v>
      </c>
      <c r="E1113" s="253"/>
      <c r="F1113" s="254" t="s">
        <v>1877</v>
      </c>
      <c r="G1113" s="253" t="s">
        <v>224</v>
      </c>
    </row>
    <row r="1114" spans="1:7" x14ac:dyDescent="0.3">
      <c r="A1114" s="253">
        <f t="shared" si="17"/>
        <v>0</v>
      </c>
      <c r="B1114" s="253" t="s">
        <v>0</v>
      </c>
      <c r="C1114" s="254" t="s">
        <v>90</v>
      </c>
      <c r="D1114" s="255" t="s">
        <v>1882</v>
      </c>
      <c r="E1114" s="253"/>
      <c r="F1114" s="254" t="s">
        <v>1877</v>
      </c>
      <c r="G1114" s="253" t="s">
        <v>224</v>
      </c>
    </row>
    <row r="1115" spans="1:7" x14ac:dyDescent="0.3">
      <c r="A1115" s="253">
        <f t="shared" si="17"/>
        <v>0</v>
      </c>
      <c r="B1115" s="253" t="s">
        <v>0</v>
      </c>
      <c r="C1115" s="254" t="s">
        <v>90</v>
      </c>
      <c r="D1115" s="255" t="s">
        <v>1883</v>
      </c>
      <c r="E1115" s="253" t="s">
        <v>364</v>
      </c>
      <c r="F1115" s="254" t="s">
        <v>1884</v>
      </c>
      <c r="G1115" s="253" t="s">
        <v>354</v>
      </c>
    </row>
    <row r="1116" spans="1:7" x14ac:dyDescent="0.3">
      <c r="A1116" s="253">
        <f t="shared" si="17"/>
        <v>0</v>
      </c>
      <c r="B1116" s="253" t="s">
        <v>0</v>
      </c>
      <c r="C1116" s="254" t="s">
        <v>90</v>
      </c>
      <c r="D1116" s="255" t="s">
        <v>1885</v>
      </c>
      <c r="E1116" s="253" t="s">
        <v>364</v>
      </c>
      <c r="F1116" s="254" t="s">
        <v>1884</v>
      </c>
      <c r="G1116" s="253" t="s">
        <v>354</v>
      </c>
    </row>
    <row r="1117" spans="1:7" x14ac:dyDescent="0.3">
      <c r="A1117" s="253">
        <f t="shared" si="17"/>
        <v>0</v>
      </c>
      <c r="B1117" s="253" t="s">
        <v>0</v>
      </c>
      <c r="C1117" s="254" t="s">
        <v>90</v>
      </c>
      <c r="D1117" s="255" t="s">
        <v>1886</v>
      </c>
      <c r="E1117" s="253"/>
      <c r="F1117" s="254" t="s">
        <v>1884</v>
      </c>
      <c r="G1117" s="253" t="s">
        <v>354</v>
      </c>
    </row>
    <row r="1118" spans="1:7" x14ac:dyDescent="0.3">
      <c r="A1118" s="253">
        <f t="shared" si="17"/>
        <v>0</v>
      </c>
      <c r="B1118" s="253" t="s">
        <v>0</v>
      </c>
      <c r="C1118" s="254" t="s">
        <v>90</v>
      </c>
      <c r="D1118" s="255" t="s">
        <v>1887</v>
      </c>
      <c r="E1118" s="253"/>
      <c r="F1118" s="254" t="s">
        <v>1888</v>
      </c>
      <c r="G1118" s="253" t="s">
        <v>225</v>
      </c>
    </row>
    <row r="1119" spans="1:7" x14ac:dyDescent="0.3">
      <c r="A1119" s="253">
        <f t="shared" si="17"/>
        <v>0</v>
      </c>
      <c r="B1119" s="253" t="s">
        <v>0</v>
      </c>
      <c r="C1119" s="254" t="s">
        <v>90</v>
      </c>
      <c r="D1119" s="255" t="s">
        <v>1889</v>
      </c>
      <c r="E1119" s="253" t="s">
        <v>462</v>
      </c>
      <c r="F1119" s="254" t="s">
        <v>1890</v>
      </c>
      <c r="G1119" s="253" t="s">
        <v>225</v>
      </c>
    </row>
    <row r="1120" spans="1:7" x14ac:dyDescent="0.3">
      <c r="A1120" s="253">
        <f t="shared" si="17"/>
        <v>0</v>
      </c>
      <c r="B1120" s="253" t="s">
        <v>0</v>
      </c>
      <c r="C1120" s="254" t="s">
        <v>90</v>
      </c>
      <c r="D1120" s="255" t="s">
        <v>1891</v>
      </c>
      <c r="E1120" s="253" t="s">
        <v>364</v>
      </c>
      <c r="F1120" s="254" t="s">
        <v>1892</v>
      </c>
      <c r="G1120" s="253" t="s">
        <v>225</v>
      </c>
    </row>
    <row r="1121" spans="1:7" x14ac:dyDescent="0.3">
      <c r="A1121" s="253">
        <f t="shared" si="17"/>
        <v>0</v>
      </c>
      <c r="B1121" s="253" t="s">
        <v>0</v>
      </c>
      <c r="C1121" s="254" t="s">
        <v>90</v>
      </c>
      <c r="D1121" s="255" t="s">
        <v>1893</v>
      </c>
      <c r="E1121" s="253" t="s">
        <v>364</v>
      </c>
      <c r="F1121" s="254" t="s">
        <v>1892</v>
      </c>
      <c r="G1121" s="253" t="s">
        <v>225</v>
      </c>
    </row>
    <row r="1122" spans="1:7" x14ac:dyDescent="0.3">
      <c r="A1122" s="253">
        <f t="shared" si="17"/>
        <v>0</v>
      </c>
      <c r="B1122" s="253" t="s">
        <v>0</v>
      </c>
      <c r="C1122" s="254" t="s">
        <v>90</v>
      </c>
      <c r="D1122" s="255" t="s">
        <v>1894</v>
      </c>
      <c r="E1122" s="253" t="s">
        <v>364</v>
      </c>
      <c r="F1122" s="254" t="s">
        <v>1892</v>
      </c>
      <c r="G1122" s="253" t="s">
        <v>225</v>
      </c>
    </row>
    <row r="1123" spans="1:7" x14ac:dyDescent="0.3">
      <c r="A1123" s="253">
        <f t="shared" si="17"/>
        <v>0</v>
      </c>
      <c r="B1123" s="253" t="s">
        <v>0</v>
      </c>
      <c r="C1123" s="254" t="s">
        <v>90</v>
      </c>
      <c r="D1123" s="255" t="s">
        <v>1895</v>
      </c>
      <c r="E1123" s="253" t="s">
        <v>378</v>
      </c>
      <c r="F1123" s="254" t="s">
        <v>1896</v>
      </c>
      <c r="G1123" s="253" t="s">
        <v>225</v>
      </c>
    </row>
    <row r="1124" spans="1:7" x14ac:dyDescent="0.3">
      <c r="A1124" s="253">
        <f t="shared" si="17"/>
        <v>0</v>
      </c>
      <c r="B1124" s="253" t="s">
        <v>0</v>
      </c>
      <c r="C1124" s="254" t="s">
        <v>90</v>
      </c>
      <c r="D1124" s="255" t="s">
        <v>1897</v>
      </c>
      <c r="E1124" s="253" t="s">
        <v>378</v>
      </c>
      <c r="F1124" s="254" t="s">
        <v>1896</v>
      </c>
      <c r="G1124" s="253" t="s">
        <v>225</v>
      </c>
    </row>
    <row r="1125" spans="1:7" x14ac:dyDescent="0.3">
      <c r="A1125" s="253">
        <f t="shared" si="17"/>
        <v>0</v>
      </c>
      <c r="B1125" s="253" t="s">
        <v>0</v>
      </c>
      <c r="C1125" s="254" t="s">
        <v>90</v>
      </c>
      <c r="D1125" s="255" t="s">
        <v>1898</v>
      </c>
      <c r="E1125" s="253" t="s">
        <v>378</v>
      </c>
      <c r="F1125" s="254" t="s">
        <v>1896</v>
      </c>
      <c r="G1125" s="253" t="s">
        <v>225</v>
      </c>
    </row>
    <row r="1126" spans="1:7" x14ac:dyDescent="0.3">
      <c r="A1126" s="253">
        <f t="shared" si="17"/>
        <v>0</v>
      </c>
      <c r="B1126" s="253" t="s">
        <v>0</v>
      </c>
      <c r="C1126" s="254" t="s">
        <v>90</v>
      </c>
      <c r="D1126" s="255" t="s">
        <v>1899</v>
      </c>
      <c r="E1126" s="253" t="s">
        <v>378</v>
      </c>
      <c r="F1126" s="254" t="s">
        <v>1896</v>
      </c>
      <c r="G1126" s="253" t="s">
        <v>225</v>
      </c>
    </row>
    <row r="1127" spans="1:7" x14ac:dyDescent="0.3">
      <c r="A1127" s="253">
        <f t="shared" si="17"/>
        <v>0</v>
      </c>
      <c r="B1127" s="253" t="s">
        <v>0</v>
      </c>
      <c r="C1127" s="254" t="s">
        <v>90</v>
      </c>
      <c r="D1127" s="255" t="s">
        <v>1900</v>
      </c>
      <c r="E1127" s="253" t="s">
        <v>378</v>
      </c>
      <c r="F1127" s="254" t="s">
        <v>1896</v>
      </c>
      <c r="G1127" s="253" t="s">
        <v>225</v>
      </c>
    </row>
    <row r="1128" spans="1:7" x14ac:dyDescent="0.3">
      <c r="A1128" s="253">
        <f t="shared" si="17"/>
        <v>0</v>
      </c>
      <c r="B1128" s="253" t="s">
        <v>0</v>
      </c>
      <c r="C1128" s="254" t="s">
        <v>90</v>
      </c>
      <c r="D1128" s="255" t="s">
        <v>1901</v>
      </c>
      <c r="E1128" s="253" t="s">
        <v>364</v>
      </c>
      <c r="F1128" s="254" t="s">
        <v>1892</v>
      </c>
      <c r="G1128" s="253" t="s">
        <v>225</v>
      </c>
    </row>
    <row r="1129" spans="1:7" x14ac:dyDescent="0.3">
      <c r="A1129" s="253">
        <f t="shared" si="17"/>
        <v>0</v>
      </c>
      <c r="B1129" s="253" t="s">
        <v>0</v>
      </c>
      <c r="C1129" s="254" t="s">
        <v>90</v>
      </c>
      <c r="D1129" s="255" t="s">
        <v>1902</v>
      </c>
      <c r="E1129" s="253" t="s">
        <v>364</v>
      </c>
      <c r="F1129" s="254" t="s">
        <v>1892</v>
      </c>
      <c r="G1129" s="253" t="s">
        <v>225</v>
      </c>
    </row>
    <row r="1130" spans="1:7" x14ac:dyDescent="0.3">
      <c r="A1130" s="253">
        <f t="shared" si="17"/>
        <v>0</v>
      </c>
      <c r="B1130" s="253" t="s">
        <v>0</v>
      </c>
      <c r="C1130" s="254" t="s">
        <v>90</v>
      </c>
      <c r="D1130" s="255" t="s">
        <v>1903</v>
      </c>
      <c r="E1130" s="253" t="s">
        <v>364</v>
      </c>
      <c r="F1130" s="254" t="s">
        <v>1536</v>
      </c>
      <c r="G1130" s="253" t="s">
        <v>225</v>
      </c>
    </row>
    <row r="1131" spans="1:7" x14ac:dyDescent="0.3">
      <c r="A1131" s="253">
        <f t="shared" si="17"/>
        <v>0</v>
      </c>
      <c r="B1131" s="253" t="s">
        <v>0</v>
      </c>
      <c r="C1131" s="254" t="s">
        <v>90</v>
      </c>
      <c r="D1131" s="255" t="s">
        <v>1904</v>
      </c>
      <c r="E1131" s="253" t="s">
        <v>364</v>
      </c>
      <c r="F1131" s="254" t="s">
        <v>1892</v>
      </c>
      <c r="G1131" s="253" t="s">
        <v>225</v>
      </c>
    </row>
    <row r="1132" spans="1:7" x14ac:dyDescent="0.3">
      <c r="A1132" s="253">
        <f t="shared" si="17"/>
        <v>0</v>
      </c>
      <c r="B1132" s="253" t="s">
        <v>0</v>
      </c>
      <c r="C1132" s="254" t="s">
        <v>90</v>
      </c>
      <c r="D1132" s="255" t="s">
        <v>1905</v>
      </c>
      <c r="E1132" s="253" t="s">
        <v>364</v>
      </c>
      <c r="F1132" s="254" t="s">
        <v>1892</v>
      </c>
      <c r="G1132" s="253" t="s">
        <v>225</v>
      </c>
    </row>
    <row r="1133" spans="1:7" x14ac:dyDescent="0.3">
      <c r="A1133" s="253">
        <f t="shared" si="17"/>
        <v>0</v>
      </c>
      <c r="B1133" s="253" t="s">
        <v>0</v>
      </c>
      <c r="C1133" s="254" t="s">
        <v>90</v>
      </c>
      <c r="D1133" s="255" t="s">
        <v>1906</v>
      </c>
      <c r="E1133" s="253" t="s">
        <v>378</v>
      </c>
      <c r="F1133" s="254" t="s">
        <v>1896</v>
      </c>
      <c r="G1133" s="253" t="s">
        <v>225</v>
      </c>
    </row>
    <row r="1134" spans="1:7" x14ac:dyDescent="0.3">
      <c r="A1134" s="253">
        <f t="shared" si="17"/>
        <v>0</v>
      </c>
      <c r="B1134" s="253" t="s">
        <v>0</v>
      </c>
      <c r="C1134" s="254" t="s">
        <v>90</v>
      </c>
      <c r="D1134" s="255" t="s">
        <v>1907</v>
      </c>
      <c r="E1134" s="253" t="s">
        <v>378</v>
      </c>
      <c r="F1134" s="254" t="s">
        <v>1896</v>
      </c>
      <c r="G1134" s="253" t="s">
        <v>225</v>
      </c>
    </row>
    <row r="1135" spans="1:7" x14ac:dyDescent="0.3">
      <c r="A1135" s="253">
        <f t="shared" si="17"/>
        <v>0</v>
      </c>
      <c r="B1135" s="253" t="s">
        <v>0</v>
      </c>
      <c r="C1135" s="254" t="s">
        <v>90</v>
      </c>
      <c r="D1135" s="255" t="s">
        <v>1908</v>
      </c>
      <c r="E1135" s="253" t="s">
        <v>378</v>
      </c>
      <c r="F1135" s="254" t="s">
        <v>1896</v>
      </c>
      <c r="G1135" s="253" t="s">
        <v>225</v>
      </c>
    </row>
    <row r="1136" spans="1:7" x14ac:dyDescent="0.3">
      <c r="A1136" s="253">
        <f t="shared" si="17"/>
        <v>0</v>
      </c>
      <c r="B1136" s="253" t="s">
        <v>0</v>
      </c>
      <c r="C1136" s="254" t="s">
        <v>90</v>
      </c>
      <c r="D1136" s="255" t="s">
        <v>1909</v>
      </c>
      <c r="E1136" s="253" t="s">
        <v>378</v>
      </c>
      <c r="F1136" s="254" t="s">
        <v>1896</v>
      </c>
      <c r="G1136" s="253" t="s">
        <v>225</v>
      </c>
    </row>
    <row r="1137" spans="1:7" x14ac:dyDescent="0.3">
      <c r="A1137" s="253">
        <f t="shared" si="17"/>
        <v>0</v>
      </c>
      <c r="B1137" s="253" t="s">
        <v>0</v>
      </c>
      <c r="C1137" s="254" t="s">
        <v>90</v>
      </c>
      <c r="D1137" s="255" t="s">
        <v>1910</v>
      </c>
      <c r="E1137" s="253" t="s">
        <v>364</v>
      </c>
      <c r="F1137" s="254" t="s">
        <v>1892</v>
      </c>
      <c r="G1137" s="253" t="s">
        <v>225</v>
      </c>
    </row>
    <row r="1138" spans="1:7" x14ac:dyDescent="0.3">
      <c r="A1138" s="253">
        <f t="shared" si="17"/>
        <v>0</v>
      </c>
      <c r="B1138" s="253" t="s">
        <v>0</v>
      </c>
      <c r="C1138" s="254" t="s">
        <v>90</v>
      </c>
      <c r="D1138" s="255" t="s">
        <v>1911</v>
      </c>
      <c r="E1138" s="253" t="s">
        <v>364</v>
      </c>
      <c r="F1138" s="254" t="s">
        <v>1892</v>
      </c>
      <c r="G1138" s="253" t="s">
        <v>225</v>
      </c>
    </row>
    <row r="1139" spans="1:7" x14ac:dyDescent="0.3">
      <c r="A1139" s="253">
        <f t="shared" si="17"/>
        <v>0</v>
      </c>
      <c r="B1139" s="253" t="s">
        <v>0</v>
      </c>
      <c r="C1139" s="254" t="s">
        <v>90</v>
      </c>
      <c r="D1139" s="255" t="s">
        <v>1912</v>
      </c>
      <c r="E1139" s="253" t="s">
        <v>364</v>
      </c>
      <c r="F1139" s="254" t="s">
        <v>1892</v>
      </c>
      <c r="G1139" s="253" t="s">
        <v>225</v>
      </c>
    </row>
    <row r="1140" spans="1:7" x14ac:dyDescent="0.3">
      <c r="A1140" s="253">
        <f t="shared" si="17"/>
        <v>0</v>
      </c>
      <c r="B1140" s="253" t="s">
        <v>0</v>
      </c>
      <c r="C1140" s="254" t="s">
        <v>90</v>
      </c>
      <c r="D1140" s="255" t="s">
        <v>1913</v>
      </c>
      <c r="E1140" s="253" t="s">
        <v>364</v>
      </c>
      <c r="F1140" s="254" t="s">
        <v>1892</v>
      </c>
      <c r="G1140" s="253" t="s">
        <v>225</v>
      </c>
    </row>
    <row r="1141" spans="1:7" x14ac:dyDescent="0.3">
      <c r="A1141" s="253">
        <f t="shared" si="17"/>
        <v>0</v>
      </c>
      <c r="B1141" s="253" t="s">
        <v>0</v>
      </c>
      <c r="C1141" s="254" t="s">
        <v>90</v>
      </c>
      <c r="D1141" s="255" t="s">
        <v>1914</v>
      </c>
      <c r="E1141" s="253" t="s">
        <v>364</v>
      </c>
      <c r="F1141" s="254" t="s">
        <v>1892</v>
      </c>
      <c r="G1141" s="253" t="s">
        <v>225</v>
      </c>
    </row>
    <row r="1142" spans="1:7" x14ac:dyDescent="0.3">
      <c r="A1142" s="253">
        <f t="shared" si="17"/>
        <v>0</v>
      </c>
      <c r="B1142" s="253" t="s">
        <v>0</v>
      </c>
      <c r="C1142" s="254" t="s">
        <v>90</v>
      </c>
      <c r="D1142" s="255" t="s">
        <v>1915</v>
      </c>
      <c r="E1142" s="253" t="s">
        <v>364</v>
      </c>
      <c r="F1142" s="254" t="s">
        <v>1892</v>
      </c>
      <c r="G1142" s="253" t="s">
        <v>225</v>
      </c>
    </row>
    <row r="1143" spans="1:7" x14ac:dyDescent="0.3">
      <c r="A1143" s="253">
        <f t="shared" si="17"/>
        <v>0</v>
      </c>
      <c r="B1143" s="253" t="s">
        <v>0</v>
      </c>
      <c r="C1143" s="254" t="s">
        <v>90</v>
      </c>
      <c r="D1143" s="255" t="s">
        <v>1916</v>
      </c>
      <c r="E1143" s="253" t="s">
        <v>378</v>
      </c>
      <c r="F1143" s="254" t="s">
        <v>1917</v>
      </c>
      <c r="G1143" s="253" t="s">
        <v>225</v>
      </c>
    </row>
    <row r="1144" spans="1:7" x14ac:dyDescent="0.3">
      <c r="A1144" s="253">
        <f t="shared" si="17"/>
        <v>0</v>
      </c>
      <c r="B1144" s="253" t="s">
        <v>0</v>
      </c>
      <c r="C1144" s="254" t="s">
        <v>90</v>
      </c>
      <c r="D1144" s="255" t="s">
        <v>1918</v>
      </c>
      <c r="E1144" s="253"/>
      <c r="F1144" s="254" t="s">
        <v>1919</v>
      </c>
      <c r="G1144" s="253" t="s">
        <v>225</v>
      </c>
    </row>
    <row r="1145" spans="1:7" x14ac:dyDescent="0.3">
      <c r="A1145" s="253">
        <f t="shared" si="17"/>
        <v>0</v>
      </c>
      <c r="B1145" s="253" t="s">
        <v>0</v>
      </c>
      <c r="C1145" s="254" t="s">
        <v>90</v>
      </c>
      <c r="D1145" s="255" t="s">
        <v>1920</v>
      </c>
      <c r="E1145" s="253"/>
      <c r="F1145" s="254" t="s">
        <v>1921</v>
      </c>
      <c r="G1145" s="253" t="s">
        <v>225</v>
      </c>
    </row>
    <row r="1146" spans="1:7" x14ac:dyDescent="0.3">
      <c r="A1146" s="253">
        <f t="shared" si="17"/>
        <v>0</v>
      </c>
      <c r="B1146" s="253" t="s">
        <v>0</v>
      </c>
      <c r="C1146" s="254" t="s">
        <v>90</v>
      </c>
      <c r="D1146" s="255" t="s">
        <v>1922</v>
      </c>
      <c r="E1146" s="253"/>
      <c r="F1146" s="254" t="s">
        <v>1923</v>
      </c>
      <c r="G1146" s="253" t="s">
        <v>225</v>
      </c>
    </row>
    <row r="1147" spans="1:7" x14ac:dyDescent="0.3">
      <c r="A1147" s="253">
        <f t="shared" si="17"/>
        <v>0</v>
      </c>
      <c r="B1147" s="253" t="s">
        <v>0</v>
      </c>
      <c r="C1147" s="254" t="s">
        <v>91</v>
      </c>
      <c r="D1147" s="255" t="s">
        <v>1924</v>
      </c>
      <c r="E1147" s="253" t="s">
        <v>364</v>
      </c>
      <c r="F1147" s="259">
        <v>15.842071759259261</v>
      </c>
      <c r="G1147" s="253" t="s">
        <v>225</v>
      </c>
    </row>
    <row r="1148" spans="1:7" x14ac:dyDescent="0.3">
      <c r="A1148" s="253">
        <f t="shared" si="17"/>
        <v>0</v>
      </c>
      <c r="B1148" s="253" t="s">
        <v>0</v>
      </c>
      <c r="C1148" s="254" t="s">
        <v>91</v>
      </c>
      <c r="D1148" s="255" t="s">
        <v>1925</v>
      </c>
      <c r="E1148" s="253" t="s">
        <v>388</v>
      </c>
      <c r="F1148" s="259">
        <v>16.215682870370369</v>
      </c>
      <c r="G1148" s="253" t="s">
        <v>225</v>
      </c>
    </row>
    <row r="1149" spans="1:7" x14ac:dyDescent="0.3">
      <c r="A1149" s="253">
        <f t="shared" si="17"/>
        <v>0</v>
      </c>
      <c r="B1149" s="253" t="s">
        <v>0</v>
      </c>
      <c r="C1149" s="254" t="s">
        <v>91</v>
      </c>
      <c r="D1149" s="255" t="s">
        <v>1926</v>
      </c>
      <c r="E1149" s="253" t="s">
        <v>1927</v>
      </c>
      <c r="F1149" s="254" t="s">
        <v>1928</v>
      </c>
      <c r="G1149" s="253" t="s">
        <v>225</v>
      </c>
    </row>
    <row r="1150" spans="1:7" x14ac:dyDescent="0.3">
      <c r="A1150" s="253">
        <f t="shared" si="17"/>
        <v>0</v>
      </c>
      <c r="B1150" s="253" t="s">
        <v>0</v>
      </c>
      <c r="C1150" s="254" t="s">
        <v>91</v>
      </c>
      <c r="D1150" s="255" t="s">
        <v>1929</v>
      </c>
      <c r="E1150" s="253" t="s">
        <v>1927</v>
      </c>
      <c r="F1150" s="254" t="s">
        <v>1928</v>
      </c>
      <c r="G1150" s="253" t="s">
        <v>225</v>
      </c>
    </row>
    <row r="1151" spans="1:7" x14ac:dyDescent="0.3">
      <c r="A1151" s="253">
        <f t="shared" si="17"/>
        <v>0</v>
      </c>
      <c r="B1151" s="253" t="s">
        <v>0</v>
      </c>
      <c r="C1151" s="254" t="s">
        <v>91</v>
      </c>
      <c r="D1151" s="255" t="s">
        <v>1930</v>
      </c>
      <c r="E1151" s="253" t="s">
        <v>364</v>
      </c>
      <c r="F1151" s="254" t="s">
        <v>1931</v>
      </c>
      <c r="G1151" s="253" t="s">
        <v>225</v>
      </c>
    </row>
    <row r="1152" spans="1:7" x14ac:dyDescent="0.3">
      <c r="A1152" s="253">
        <f t="shared" si="17"/>
        <v>0</v>
      </c>
      <c r="B1152" s="253" t="s">
        <v>0</v>
      </c>
      <c r="C1152" s="254" t="s">
        <v>91</v>
      </c>
      <c r="D1152" s="255" t="s">
        <v>1932</v>
      </c>
      <c r="E1152" s="253" t="s">
        <v>1927</v>
      </c>
      <c r="F1152" s="254" t="s">
        <v>1928</v>
      </c>
      <c r="G1152" s="253" t="s">
        <v>225</v>
      </c>
    </row>
    <row r="1153" spans="1:7" x14ac:dyDescent="0.3">
      <c r="A1153" s="253">
        <f t="shared" si="17"/>
        <v>0</v>
      </c>
      <c r="B1153" s="253" t="s">
        <v>0</v>
      </c>
      <c r="C1153" s="254" t="s">
        <v>91</v>
      </c>
      <c r="D1153" s="255" t="s">
        <v>1933</v>
      </c>
      <c r="E1153" s="253" t="s">
        <v>364</v>
      </c>
      <c r="F1153" s="254" t="s">
        <v>1934</v>
      </c>
      <c r="G1153" s="253" t="s">
        <v>224</v>
      </c>
    </row>
    <row r="1154" spans="1:7" x14ac:dyDescent="0.3">
      <c r="A1154" s="253">
        <f t="shared" ref="A1154:A1217" si="18">IF(J1154="SI",IF(C1154&lt;&gt;C1153,1,A1153+1),IF(C1154&lt;&gt;C1153,0,A1153))</f>
        <v>0</v>
      </c>
      <c r="B1154" s="253" t="s">
        <v>0</v>
      </c>
      <c r="C1154" s="254" t="s">
        <v>91</v>
      </c>
      <c r="D1154" s="255" t="s">
        <v>1935</v>
      </c>
      <c r="E1154" s="253" t="s">
        <v>364</v>
      </c>
      <c r="F1154" s="254" t="s">
        <v>1934</v>
      </c>
      <c r="G1154" s="253" t="s">
        <v>224</v>
      </c>
    </row>
    <row r="1155" spans="1:7" x14ac:dyDescent="0.3">
      <c r="A1155" s="253">
        <f t="shared" si="18"/>
        <v>0</v>
      </c>
      <c r="B1155" s="253" t="s">
        <v>0</v>
      </c>
      <c r="C1155" s="254" t="s">
        <v>91</v>
      </c>
      <c r="D1155" s="255" t="s">
        <v>1936</v>
      </c>
      <c r="E1155" s="253" t="s">
        <v>378</v>
      </c>
      <c r="F1155" s="254" t="s">
        <v>811</v>
      </c>
      <c r="G1155" s="253" t="s">
        <v>225</v>
      </c>
    </row>
    <row r="1156" spans="1:7" x14ac:dyDescent="0.3">
      <c r="A1156" s="253">
        <f t="shared" si="18"/>
        <v>0</v>
      </c>
      <c r="B1156" s="253" t="s">
        <v>0</v>
      </c>
      <c r="C1156" s="254" t="s">
        <v>91</v>
      </c>
      <c r="D1156" s="255" t="s">
        <v>1937</v>
      </c>
      <c r="E1156" s="253" t="s">
        <v>378</v>
      </c>
      <c r="F1156" s="254" t="s">
        <v>811</v>
      </c>
      <c r="G1156" s="253" t="s">
        <v>225</v>
      </c>
    </row>
    <row r="1157" spans="1:7" x14ac:dyDescent="0.3">
      <c r="A1157" s="253">
        <f t="shared" si="18"/>
        <v>0</v>
      </c>
      <c r="B1157" s="253" t="s">
        <v>0</v>
      </c>
      <c r="C1157" s="254" t="s">
        <v>91</v>
      </c>
      <c r="D1157" s="255" t="s">
        <v>1938</v>
      </c>
      <c r="E1157" s="253" t="s">
        <v>364</v>
      </c>
      <c r="F1157" s="254" t="s">
        <v>1939</v>
      </c>
      <c r="G1157" s="253" t="s">
        <v>224</v>
      </c>
    </row>
    <row r="1158" spans="1:7" x14ac:dyDescent="0.3">
      <c r="A1158" s="253">
        <f t="shared" si="18"/>
        <v>0</v>
      </c>
      <c r="B1158" s="253" t="s">
        <v>0</v>
      </c>
      <c r="C1158" s="254" t="s">
        <v>91</v>
      </c>
      <c r="D1158" s="255" t="s">
        <v>1940</v>
      </c>
      <c r="E1158" s="253" t="s">
        <v>364</v>
      </c>
      <c r="F1158" s="254" t="s">
        <v>1941</v>
      </c>
      <c r="G1158" s="253" t="s">
        <v>224</v>
      </c>
    </row>
    <row r="1159" spans="1:7" x14ac:dyDescent="0.3">
      <c r="A1159" s="253">
        <f t="shared" si="18"/>
        <v>0</v>
      </c>
      <c r="B1159" s="253" t="s">
        <v>0</v>
      </c>
      <c r="C1159" s="254" t="s">
        <v>92</v>
      </c>
      <c r="D1159" s="255" t="s">
        <v>1942</v>
      </c>
      <c r="E1159" s="253" t="s">
        <v>467</v>
      </c>
      <c r="F1159" s="254" t="s">
        <v>1928</v>
      </c>
      <c r="G1159" s="253" t="s">
        <v>225</v>
      </c>
    </row>
    <row r="1160" spans="1:7" x14ac:dyDescent="0.3">
      <c r="A1160" s="253">
        <f t="shared" si="18"/>
        <v>0</v>
      </c>
      <c r="B1160" s="253" t="s">
        <v>0</v>
      </c>
      <c r="C1160" s="254" t="s">
        <v>92</v>
      </c>
      <c r="D1160" s="255" t="s">
        <v>1943</v>
      </c>
      <c r="E1160" s="253"/>
      <c r="F1160" s="254" t="s">
        <v>1944</v>
      </c>
      <c r="G1160" s="253" t="s">
        <v>225</v>
      </c>
    </row>
    <row r="1161" spans="1:7" x14ac:dyDescent="0.3">
      <c r="A1161" s="253">
        <f t="shared" si="18"/>
        <v>0</v>
      </c>
      <c r="B1161" s="253" t="s">
        <v>0</v>
      </c>
      <c r="C1161" s="254" t="s">
        <v>92</v>
      </c>
      <c r="D1161" s="255" t="s">
        <v>1945</v>
      </c>
      <c r="E1161" s="253"/>
      <c r="F1161" s="254" t="s">
        <v>1946</v>
      </c>
      <c r="G1161" s="253" t="s">
        <v>225</v>
      </c>
    </row>
    <row r="1162" spans="1:7" x14ac:dyDescent="0.3">
      <c r="A1162" s="253">
        <f t="shared" si="18"/>
        <v>0</v>
      </c>
      <c r="B1162" s="253" t="s">
        <v>0</v>
      </c>
      <c r="C1162" s="254" t="s">
        <v>93</v>
      </c>
      <c r="D1162" s="255" t="s">
        <v>1947</v>
      </c>
      <c r="E1162" s="253" t="s">
        <v>364</v>
      </c>
      <c r="F1162" s="254" t="s">
        <v>1948</v>
      </c>
      <c r="G1162" s="253" t="s">
        <v>225</v>
      </c>
    </row>
    <row r="1163" spans="1:7" x14ac:dyDescent="0.3">
      <c r="A1163" s="253">
        <f t="shared" si="18"/>
        <v>0</v>
      </c>
      <c r="B1163" s="253" t="s">
        <v>0</v>
      </c>
      <c r="C1163" s="254" t="s">
        <v>93</v>
      </c>
      <c r="D1163" s="255" t="s">
        <v>1949</v>
      </c>
      <c r="E1163" s="253"/>
      <c r="F1163" s="254" t="s">
        <v>1950</v>
      </c>
      <c r="G1163" s="253" t="s">
        <v>225</v>
      </c>
    </row>
    <row r="1164" spans="1:7" x14ac:dyDescent="0.3">
      <c r="A1164" s="253">
        <f t="shared" si="18"/>
        <v>0</v>
      </c>
      <c r="B1164" s="253" t="s">
        <v>0</v>
      </c>
      <c r="C1164" s="254" t="s">
        <v>93</v>
      </c>
      <c r="D1164" s="255" t="s">
        <v>1951</v>
      </c>
      <c r="E1164" s="253" t="s">
        <v>1288</v>
      </c>
      <c r="F1164" s="254" t="s">
        <v>1952</v>
      </c>
      <c r="G1164" s="253" t="s">
        <v>225</v>
      </c>
    </row>
    <row r="1165" spans="1:7" x14ac:dyDescent="0.3">
      <c r="A1165" s="253">
        <f t="shared" si="18"/>
        <v>0</v>
      </c>
      <c r="B1165" s="253" t="s">
        <v>0</v>
      </c>
      <c r="C1165" s="254" t="s">
        <v>94</v>
      </c>
      <c r="D1165" s="255" t="s">
        <v>1953</v>
      </c>
      <c r="E1165" s="253" t="s">
        <v>378</v>
      </c>
      <c r="F1165" s="254" t="s">
        <v>1286</v>
      </c>
      <c r="G1165" s="253" t="s">
        <v>225</v>
      </c>
    </row>
    <row r="1166" spans="1:7" x14ac:dyDescent="0.3">
      <c r="A1166" s="253">
        <f t="shared" si="18"/>
        <v>0</v>
      </c>
      <c r="B1166" s="253" t="s">
        <v>0</v>
      </c>
      <c r="C1166" s="254" t="s">
        <v>94</v>
      </c>
      <c r="D1166" s="255" t="s">
        <v>1954</v>
      </c>
      <c r="E1166" s="253" t="s">
        <v>378</v>
      </c>
      <c r="F1166" s="254" t="s">
        <v>1286</v>
      </c>
      <c r="G1166" s="253" t="s">
        <v>225</v>
      </c>
    </row>
    <row r="1167" spans="1:7" x14ac:dyDescent="0.3">
      <c r="A1167" s="253">
        <f t="shared" si="18"/>
        <v>0</v>
      </c>
      <c r="B1167" s="253" t="s">
        <v>0</v>
      </c>
      <c r="C1167" s="254" t="s">
        <v>94</v>
      </c>
      <c r="D1167" s="255" t="s">
        <v>1955</v>
      </c>
      <c r="E1167" s="253" t="s">
        <v>378</v>
      </c>
      <c r="F1167" s="254" t="s">
        <v>1286</v>
      </c>
      <c r="G1167" s="253" t="s">
        <v>225</v>
      </c>
    </row>
    <row r="1168" spans="1:7" x14ac:dyDescent="0.3">
      <c r="A1168" s="253">
        <f t="shared" si="18"/>
        <v>0</v>
      </c>
      <c r="B1168" s="253" t="s">
        <v>0</v>
      </c>
      <c r="C1168" s="254" t="s">
        <v>94</v>
      </c>
      <c r="D1168" s="255" t="s">
        <v>1956</v>
      </c>
      <c r="E1168" s="253" t="s">
        <v>378</v>
      </c>
      <c r="F1168" s="254" t="s">
        <v>1286</v>
      </c>
      <c r="G1168" s="253" t="s">
        <v>225</v>
      </c>
    </row>
    <row r="1169" spans="1:7" x14ac:dyDescent="0.3">
      <c r="A1169" s="253">
        <f t="shared" si="18"/>
        <v>0</v>
      </c>
      <c r="B1169" s="253" t="s">
        <v>0</v>
      </c>
      <c r="C1169" s="254" t="s">
        <v>94</v>
      </c>
      <c r="D1169" s="255" t="s">
        <v>1957</v>
      </c>
      <c r="E1169" s="253" t="s">
        <v>378</v>
      </c>
      <c r="F1169" s="254" t="s">
        <v>1286</v>
      </c>
      <c r="G1169" s="253" t="s">
        <v>225</v>
      </c>
    </row>
    <row r="1170" spans="1:7" x14ac:dyDescent="0.3">
      <c r="A1170" s="253">
        <f t="shared" si="18"/>
        <v>0</v>
      </c>
      <c r="B1170" s="253" t="s">
        <v>0</v>
      </c>
      <c r="C1170" s="254" t="s">
        <v>94</v>
      </c>
      <c r="D1170" s="255" t="s">
        <v>1958</v>
      </c>
      <c r="E1170" s="253" t="s">
        <v>378</v>
      </c>
      <c r="F1170" s="254" t="s">
        <v>1286</v>
      </c>
      <c r="G1170" s="253" t="s">
        <v>225</v>
      </c>
    </row>
    <row r="1171" spans="1:7" x14ac:dyDescent="0.3">
      <c r="A1171" s="253">
        <f t="shared" si="18"/>
        <v>0</v>
      </c>
      <c r="B1171" s="253" t="s">
        <v>0</v>
      </c>
      <c r="C1171" s="254" t="s">
        <v>94</v>
      </c>
      <c r="D1171" s="255" t="s">
        <v>1959</v>
      </c>
      <c r="E1171" s="253" t="s">
        <v>378</v>
      </c>
      <c r="F1171" s="254" t="s">
        <v>1960</v>
      </c>
      <c r="G1171" s="253" t="s">
        <v>225</v>
      </c>
    </row>
    <row r="1172" spans="1:7" x14ac:dyDescent="0.3">
      <c r="A1172" s="253">
        <f t="shared" si="18"/>
        <v>0</v>
      </c>
      <c r="B1172" s="253" t="s">
        <v>0</v>
      </c>
      <c r="C1172" s="254" t="s">
        <v>94</v>
      </c>
      <c r="D1172" s="255" t="s">
        <v>1961</v>
      </c>
      <c r="E1172" s="253" t="s">
        <v>378</v>
      </c>
      <c r="F1172" s="254" t="s">
        <v>1962</v>
      </c>
      <c r="G1172" s="253" t="s">
        <v>225</v>
      </c>
    </row>
    <row r="1173" spans="1:7" x14ac:dyDescent="0.3">
      <c r="A1173" s="253">
        <f t="shared" si="18"/>
        <v>0</v>
      </c>
      <c r="B1173" s="253" t="s">
        <v>0</v>
      </c>
      <c r="C1173" s="254" t="s">
        <v>94</v>
      </c>
      <c r="D1173" s="255" t="s">
        <v>1963</v>
      </c>
      <c r="E1173" s="253" t="s">
        <v>378</v>
      </c>
      <c r="F1173" s="254" t="s">
        <v>1962</v>
      </c>
      <c r="G1173" s="253" t="s">
        <v>225</v>
      </c>
    </row>
    <row r="1174" spans="1:7" x14ac:dyDescent="0.3">
      <c r="A1174" s="253">
        <f t="shared" si="18"/>
        <v>0</v>
      </c>
      <c r="B1174" s="253" t="s">
        <v>0</v>
      </c>
      <c r="C1174" s="254" t="s">
        <v>94</v>
      </c>
      <c r="D1174" s="255" t="s">
        <v>1964</v>
      </c>
      <c r="E1174" s="253" t="s">
        <v>378</v>
      </c>
      <c r="F1174" s="254" t="s">
        <v>1962</v>
      </c>
      <c r="G1174" s="253" t="s">
        <v>225</v>
      </c>
    </row>
    <row r="1175" spans="1:7" x14ac:dyDescent="0.3">
      <c r="A1175" s="253">
        <f t="shared" si="18"/>
        <v>0</v>
      </c>
      <c r="B1175" s="253" t="s">
        <v>0</v>
      </c>
      <c r="C1175" s="254" t="s">
        <v>94</v>
      </c>
      <c r="D1175" s="255" t="s">
        <v>1965</v>
      </c>
      <c r="E1175" s="253" t="s">
        <v>378</v>
      </c>
      <c r="F1175" s="254" t="s">
        <v>1962</v>
      </c>
      <c r="G1175" s="253" t="s">
        <v>225</v>
      </c>
    </row>
    <row r="1176" spans="1:7" x14ac:dyDescent="0.3">
      <c r="A1176" s="253">
        <f t="shared" si="18"/>
        <v>0</v>
      </c>
      <c r="B1176" s="253" t="s">
        <v>0</v>
      </c>
      <c r="C1176" s="254" t="s">
        <v>94</v>
      </c>
      <c r="D1176" s="255" t="s">
        <v>1966</v>
      </c>
      <c r="E1176" s="253" t="s">
        <v>378</v>
      </c>
      <c r="F1176" s="254" t="s">
        <v>1967</v>
      </c>
      <c r="G1176" s="253" t="s">
        <v>225</v>
      </c>
    </row>
    <row r="1177" spans="1:7" x14ac:dyDescent="0.3">
      <c r="A1177" s="253">
        <f t="shared" si="18"/>
        <v>0</v>
      </c>
      <c r="B1177" s="253" t="s">
        <v>0</v>
      </c>
      <c r="C1177" s="254" t="s">
        <v>94</v>
      </c>
      <c r="D1177" s="255" t="s">
        <v>1968</v>
      </c>
      <c r="E1177" s="253" t="s">
        <v>378</v>
      </c>
      <c r="F1177" s="254" t="s">
        <v>1969</v>
      </c>
      <c r="G1177" s="253" t="s">
        <v>225</v>
      </c>
    </row>
    <row r="1178" spans="1:7" x14ac:dyDescent="0.3">
      <c r="A1178" s="253">
        <f t="shared" si="18"/>
        <v>0</v>
      </c>
      <c r="B1178" s="253" t="s">
        <v>0</v>
      </c>
      <c r="C1178" s="254" t="s">
        <v>94</v>
      </c>
      <c r="D1178" s="255" t="s">
        <v>1970</v>
      </c>
      <c r="E1178" s="253" t="s">
        <v>378</v>
      </c>
      <c r="F1178" s="254" t="s">
        <v>1969</v>
      </c>
      <c r="G1178" s="253" t="s">
        <v>225</v>
      </c>
    </row>
    <row r="1179" spans="1:7" x14ac:dyDescent="0.3">
      <c r="A1179" s="253">
        <f t="shared" si="18"/>
        <v>0</v>
      </c>
      <c r="B1179" s="253" t="s">
        <v>0</v>
      </c>
      <c r="C1179" s="254" t="s">
        <v>94</v>
      </c>
      <c r="D1179" s="255" t="s">
        <v>1971</v>
      </c>
      <c r="E1179" s="253" t="s">
        <v>378</v>
      </c>
      <c r="F1179" s="254" t="s">
        <v>1969</v>
      </c>
      <c r="G1179" s="253" t="s">
        <v>225</v>
      </c>
    </row>
    <row r="1180" spans="1:7" x14ac:dyDescent="0.3">
      <c r="A1180" s="253">
        <f t="shared" si="18"/>
        <v>0</v>
      </c>
      <c r="B1180" s="253" t="s">
        <v>0</v>
      </c>
      <c r="C1180" s="254" t="s">
        <v>94</v>
      </c>
      <c r="D1180" s="255" t="s">
        <v>1972</v>
      </c>
      <c r="E1180" s="253" t="s">
        <v>378</v>
      </c>
      <c r="F1180" s="254" t="s">
        <v>1969</v>
      </c>
      <c r="G1180" s="253" t="s">
        <v>225</v>
      </c>
    </row>
    <row r="1181" spans="1:7" x14ac:dyDescent="0.3">
      <c r="A1181" s="253">
        <f t="shared" si="18"/>
        <v>0</v>
      </c>
      <c r="B1181" s="253" t="s">
        <v>0</v>
      </c>
      <c r="C1181" s="254" t="s">
        <v>94</v>
      </c>
      <c r="D1181" s="255" t="s">
        <v>1973</v>
      </c>
      <c r="E1181" s="253" t="s">
        <v>378</v>
      </c>
      <c r="F1181" s="254" t="s">
        <v>1969</v>
      </c>
      <c r="G1181" s="253" t="s">
        <v>225</v>
      </c>
    </row>
    <row r="1182" spans="1:7" x14ac:dyDescent="0.3">
      <c r="A1182" s="253">
        <f t="shared" si="18"/>
        <v>0</v>
      </c>
      <c r="B1182" s="253" t="s">
        <v>0</v>
      </c>
      <c r="C1182" s="254" t="s">
        <v>94</v>
      </c>
      <c r="D1182" s="255" t="s">
        <v>1974</v>
      </c>
      <c r="E1182" s="253" t="s">
        <v>378</v>
      </c>
      <c r="F1182" s="254" t="s">
        <v>1967</v>
      </c>
      <c r="G1182" s="253" t="s">
        <v>225</v>
      </c>
    </row>
    <row r="1183" spans="1:7" x14ac:dyDescent="0.3">
      <c r="A1183" s="253">
        <f t="shared" si="18"/>
        <v>0</v>
      </c>
      <c r="B1183" s="253" t="s">
        <v>0</v>
      </c>
      <c r="C1183" s="254" t="s">
        <v>94</v>
      </c>
      <c r="D1183" s="255" t="s">
        <v>1975</v>
      </c>
      <c r="E1183" s="253" t="s">
        <v>378</v>
      </c>
      <c r="F1183" s="254" t="s">
        <v>1928</v>
      </c>
      <c r="G1183" s="253" t="s">
        <v>225</v>
      </c>
    </row>
    <row r="1184" spans="1:7" x14ac:dyDescent="0.3">
      <c r="A1184" s="253">
        <f t="shared" si="18"/>
        <v>0</v>
      </c>
      <c r="B1184" s="253" t="s">
        <v>0</v>
      </c>
      <c r="C1184" s="254" t="s">
        <v>94</v>
      </c>
      <c r="D1184" s="255" t="s">
        <v>1976</v>
      </c>
      <c r="E1184" s="253" t="s">
        <v>378</v>
      </c>
      <c r="F1184" s="254" t="s">
        <v>1928</v>
      </c>
      <c r="G1184" s="253" t="s">
        <v>225</v>
      </c>
    </row>
    <row r="1185" spans="1:7" x14ac:dyDescent="0.3">
      <c r="A1185" s="253">
        <f t="shared" si="18"/>
        <v>0</v>
      </c>
      <c r="B1185" s="253" t="s">
        <v>0</v>
      </c>
      <c r="C1185" s="254" t="s">
        <v>94</v>
      </c>
      <c r="D1185" s="255" t="s">
        <v>1977</v>
      </c>
      <c r="E1185" s="253" t="s">
        <v>378</v>
      </c>
      <c r="F1185" s="254" t="s">
        <v>1928</v>
      </c>
      <c r="G1185" s="253" t="s">
        <v>225</v>
      </c>
    </row>
    <row r="1186" spans="1:7" x14ac:dyDescent="0.3">
      <c r="A1186" s="253">
        <f t="shared" si="18"/>
        <v>0</v>
      </c>
      <c r="B1186" s="253" t="s">
        <v>0</v>
      </c>
      <c r="C1186" s="254" t="s">
        <v>94</v>
      </c>
      <c r="D1186" s="255" t="s">
        <v>1978</v>
      </c>
      <c r="E1186" s="253" t="s">
        <v>378</v>
      </c>
      <c r="F1186" s="254" t="s">
        <v>1928</v>
      </c>
      <c r="G1186" s="253" t="s">
        <v>225</v>
      </c>
    </row>
    <row r="1187" spans="1:7" x14ac:dyDescent="0.3">
      <c r="A1187" s="253">
        <f t="shared" si="18"/>
        <v>0</v>
      </c>
      <c r="B1187" s="253" t="s">
        <v>0</v>
      </c>
      <c r="C1187" s="254" t="s">
        <v>94</v>
      </c>
      <c r="D1187" s="255" t="s">
        <v>1979</v>
      </c>
      <c r="E1187" s="253" t="s">
        <v>462</v>
      </c>
      <c r="F1187" s="254" t="s">
        <v>1980</v>
      </c>
      <c r="G1187" s="253" t="s">
        <v>225</v>
      </c>
    </row>
    <row r="1188" spans="1:7" x14ac:dyDescent="0.3">
      <c r="A1188" s="253">
        <f t="shared" si="18"/>
        <v>0</v>
      </c>
      <c r="B1188" s="253" t="s">
        <v>0</v>
      </c>
      <c r="C1188" s="254" t="s">
        <v>94</v>
      </c>
      <c r="D1188" s="255" t="s">
        <v>1981</v>
      </c>
      <c r="E1188" s="253" t="s">
        <v>462</v>
      </c>
      <c r="F1188" s="254" t="s">
        <v>1980</v>
      </c>
      <c r="G1188" s="253" t="s">
        <v>225</v>
      </c>
    </row>
    <row r="1189" spans="1:7" x14ac:dyDescent="0.3">
      <c r="A1189" s="253">
        <f t="shared" si="18"/>
        <v>0</v>
      </c>
      <c r="B1189" s="253" t="s">
        <v>0</v>
      </c>
      <c r="C1189" s="254" t="s">
        <v>94</v>
      </c>
      <c r="D1189" s="255" t="s">
        <v>1982</v>
      </c>
      <c r="E1189" s="253" t="s">
        <v>462</v>
      </c>
      <c r="F1189" s="254" t="s">
        <v>1980</v>
      </c>
      <c r="G1189" s="253" t="s">
        <v>225</v>
      </c>
    </row>
    <row r="1190" spans="1:7" x14ac:dyDescent="0.3">
      <c r="A1190" s="253">
        <f t="shared" si="18"/>
        <v>0</v>
      </c>
      <c r="B1190" s="253" t="s">
        <v>0</v>
      </c>
      <c r="C1190" s="254" t="s">
        <v>94</v>
      </c>
      <c r="D1190" s="255" t="s">
        <v>1983</v>
      </c>
      <c r="E1190" s="253" t="s">
        <v>378</v>
      </c>
      <c r="F1190" s="254" t="s">
        <v>1308</v>
      </c>
      <c r="G1190" s="253" t="s">
        <v>225</v>
      </c>
    </row>
    <row r="1191" spans="1:7" x14ac:dyDescent="0.3">
      <c r="A1191" s="253">
        <f t="shared" si="18"/>
        <v>0</v>
      </c>
      <c r="B1191" s="253" t="s">
        <v>0</v>
      </c>
      <c r="C1191" s="254" t="s">
        <v>94</v>
      </c>
      <c r="D1191" s="255" t="s">
        <v>1984</v>
      </c>
      <c r="E1191" s="253" t="s">
        <v>378</v>
      </c>
      <c r="F1191" s="254" t="s">
        <v>1308</v>
      </c>
      <c r="G1191" s="253" t="s">
        <v>225</v>
      </c>
    </row>
    <row r="1192" spans="1:7" x14ac:dyDescent="0.3">
      <c r="A1192" s="253">
        <f t="shared" si="18"/>
        <v>0</v>
      </c>
      <c r="B1192" s="253" t="s">
        <v>0</v>
      </c>
      <c r="C1192" s="254" t="s">
        <v>94</v>
      </c>
      <c r="D1192" s="255" t="s">
        <v>1985</v>
      </c>
      <c r="E1192" s="253" t="s">
        <v>378</v>
      </c>
      <c r="F1192" s="254" t="s">
        <v>1986</v>
      </c>
      <c r="G1192" s="253" t="s">
        <v>225</v>
      </c>
    </row>
    <row r="1193" spans="1:7" x14ac:dyDescent="0.3">
      <c r="A1193" s="253">
        <f t="shared" si="18"/>
        <v>0</v>
      </c>
      <c r="B1193" s="253" t="s">
        <v>0</v>
      </c>
      <c r="C1193" s="254" t="s">
        <v>94</v>
      </c>
      <c r="D1193" s="255" t="s">
        <v>1987</v>
      </c>
      <c r="E1193" s="253" t="s">
        <v>378</v>
      </c>
      <c r="F1193" s="254" t="s">
        <v>1986</v>
      </c>
      <c r="G1193" s="253" t="s">
        <v>225</v>
      </c>
    </row>
    <row r="1194" spans="1:7" x14ac:dyDescent="0.3">
      <c r="A1194" s="253">
        <f t="shared" si="18"/>
        <v>0</v>
      </c>
      <c r="B1194" s="253" t="s">
        <v>0</v>
      </c>
      <c r="C1194" s="254" t="s">
        <v>94</v>
      </c>
      <c r="D1194" s="255" t="s">
        <v>1988</v>
      </c>
      <c r="E1194" s="253" t="s">
        <v>378</v>
      </c>
      <c r="F1194" s="254" t="s">
        <v>1969</v>
      </c>
      <c r="G1194" s="253" t="s">
        <v>225</v>
      </c>
    </row>
    <row r="1195" spans="1:7" x14ac:dyDescent="0.3">
      <c r="A1195" s="253">
        <f t="shared" si="18"/>
        <v>0</v>
      </c>
      <c r="B1195" s="253" t="s">
        <v>0</v>
      </c>
      <c r="C1195" s="254" t="s">
        <v>94</v>
      </c>
      <c r="D1195" s="255" t="s">
        <v>1989</v>
      </c>
      <c r="E1195" s="253" t="s">
        <v>378</v>
      </c>
      <c r="F1195" s="254" t="s">
        <v>1969</v>
      </c>
      <c r="G1195" s="253" t="s">
        <v>225</v>
      </c>
    </row>
    <row r="1196" spans="1:7" x14ac:dyDescent="0.3">
      <c r="A1196" s="253">
        <f t="shared" si="18"/>
        <v>0</v>
      </c>
      <c r="B1196" s="253" t="s">
        <v>0</v>
      </c>
      <c r="C1196" s="254" t="s">
        <v>94</v>
      </c>
      <c r="D1196" s="255" t="s">
        <v>1990</v>
      </c>
      <c r="E1196" s="253" t="s">
        <v>378</v>
      </c>
      <c r="F1196" s="254" t="s">
        <v>1969</v>
      </c>
      <c r="G1196" s="253" t="s">
        <v>225</v>
      </c>
    </row>
    <row r="1197" spans="1:7" x14ac:dyDescent="0.3">
      <c r="A1197" s="253">
        <f t="shared" si="18"/>
        <v>0</v>
      </c>
      <c r="B1197" s="253" t="s">
        <v>0</v>
      </c>
      <c r="C1197" s="254" t="s">
        <v>94</v>
      </c>
      <c r="D1197" s="255" t="s">
        <v>1991</v>
      </c>
      <c r="E1197" s="253" t="s">
        <v>378</v>
      </c>
      <c r="F1197" s="254" t="s">
        <v>1969</v>
      </c>
      <c r="G1197" s="253" t="s">
        <v>225</v>
      </c>
    </row>
    <row r="1198" spans="1:7" x14ac:dyDescent="0.3">
      <c r="A1198" s="253">
        <f t="shared" si="18"/>
        <v>0</v>
      </c>
      <c r="B1198" s="253" t="s">
        <v>0</v>
      </c>
      <c r="C1198" s="254" t="s">
        <v>94</v>
      </c>
      <c r="D1198" s="255" t="s">
        <v>1992</v>
      </c>
      <c r="E1198" s="253" t="s">
        <v>378</v>
      </c>
      <c r="F1198" s="254" t="s">
        <v>1969</v>
      </c>
      <c r="G1198" s="253" t="s">
        <v>225</v>
      </c>
    </row>
    <row r="1199" spans="1:7" x14ac:dyDescent="0.3">
      <c r="A1199" s="253">
        <f t="shared" si="18"/>
        <v>0</v>
      </c>
      <c r="B1199" s="253" t="s">
        <v>0</v>
      </c>
      <c r="C1199" s="254" t="s">
        <v>94</v>
      </c>
      <c r="D1199" s="255" t="s">
        <v>1993</v>
      </c>
      <c r="E1199" s="253" t="s">
        <v>378</v>
      </c>
      <c r="F1199" s="254" t="s">
        <v>1969</v>
      </c>
      <c r="G1199" s="253" t="s">
        <v>225</v>
      </c>
    </row>
    <row r="1200" spans="1:7" x14ac:dyDescent="0.3">
      <c r="A1200" s="253">
        <f t="shared" si="18"/>
        <v>0</v>
      </c>
      <c r="B1200" s="253" t="s">
        <v>0</v>
      </c>
      <c r="C1200" s="254" t="s">
        <v>94</v>
      </c>
      <c r="D1200" s="255" t="s">
        <v>1994</v>
      </c>
      <c r="E1200" s="253" t="s">
        <v>378</v>
      </c>
      <c r="F1200" s="254" t="s">
        <v>1995</v>
      </c>
      <c r="G1200" s="253" t="s">
        <v>225</v>
      </c>
    </row>
    <row r="1201" spans="1:7" x14ac:dyDescent="0.3">
      <c r="A1201" s="253">
        <f t="shared" si="18"/>
        <v>0</v>
      </c>
      <c r="B1201" s="253" t="s">
        <v>0</v>
      </c>
      <c r="C1201" s="254" t="s">
        <v>1996</v>
      </c>
      <c r="D1201" s="255" t="s">
        <v>1997</v>
      </c>
      <c r="E1201" s="253" t="s">
        <v>1927</v>
      </c>
      <c r="F1201" s="254" t="s">
        <v>342</v>
      </c>
      <c r="G1201" s="253" t="s">
        <v>225</v>
      </c>
    </row>
    <row r="1202" spans="1:7" x14ac:dyDescent="0.3">
      <c r="A1202" s="253">
        <f t="shared" si="18"/>
        <v>0</v>
      </c>
      <c r="B1202" s="253" t="s">
        <v>0</v>
      </c>
      <c r="C1202" s="254" t="s">
        <v>1996</v>
      </c>
      <c r="D1202" s="255" t="s">
        <v>1998</v>
      </c>
      <c r="E1202" s="253" t="s">
        <v>1927</v>
      </c>
      <c r="F1202" s="254" t="s">
        <v>344</v>
      </c>
      <c r="G1202" s="253" t="s">
        <v>225</v>
      </c>
    </row>
    <row r="1203" spans="1:7" x14ac:dyDescent="0.3">
      <c r="A1203" s="253">
        <f t="shared" si="18"/>
        <v>0</v>
      </c>
      <c r="B1203" s="253" t="s">
        <v>0</v>
      </c>
      <c r="C1203" s="254" t="s">
        <v>1996</v>
      </c>
      <c r="D1203" s="255" t="s">
        <v>1999</v>
      </c>
      <c r="E1203" s="253" t="s">
        <v>1927</v>
      </c>
      <c r="F1203" s="254" t="s">
        <v>344</v>
      </c>
      <c r="G1203" s="253" t="s">
        <v>225</v>
      </c>
    </row>
    <row r="1204" spans="1:7" x14ac:dyDescent="0.3">
      <c r="A1204" s="253">
        <f t="shared" si="18"/>
        <v>0</v>
      </c>
      <c r="B1204" s="253" t="s">
        <v>0</v>
      </c>
      <c r="C1204" s="254" t="s">
        <v>1996</v>
      </c>
      <c r="D1204" s="255" t="s">
        <v>2000</v>
      </c>
      <c r="E1204" s="253" t="s">
        <v>1927</v>
      </c>
      <c r="F1204" s="254" t="s">
        <v>344</v>
      </c>
      <c r="G1204" s="253" t="s">
        <v>225</v>
      </c>
    </row>
    <row r="1205" spans="1:7" x14ac:dyDescent="0.3">
      <c r="A1205" s="253">
        <f t="shared" si="18"/>
        <v>0</v>
      </c>
      <c r="B1205" s="253" t="s">
        <v>0</v>
      </c>
      <c r="C1205" s="254" t="s">
        <v>1996</v>
      </c>
      <c r="D1205" s="255" t="s">
        <v>2001</v>
      </c>
      <c r="E1205" s="253" t="s">
        <v>1927</v>
      </c>
      <c r="F1205" s="254" t="s">
        <v>344</v>
      </c>
      <c r="G1205" s="253" t="s">
        <v>225</v>
      </c>
    </row>
    <row r="1206" spans="1:7" x14ac:dyDescent="0.3">
      <c r="A1206" s="253">
        <f t="shared" si="18"/>
        <v>0</v>
      </c>
      <c r="B1206" s="253" t="s">
        <v>0</v>
      </c>
      <c r="C1206" s="254" t="s">
        <v>1996</v>
      </c>
      <c r="D1206" s="255" t="s">
        <v>2002</v>
      </c>
      <c r="E1206" s="253" t="s">
        <v>1927</v>
      </c>
      <c r="F1206" s="254" t="s">
        <v>344</v>
      </c>
      <c r="G1206" s="253" t="s">
        <v>225</v>
      </c>
    </row>
    <row r="1207" spans="1:7" x14ac:dyDescent="0.3">
      <c r="A1207" s="253">
        <f t="shared" si="18"/>
        <v>0</v>
      </c>
      <c r="B1207" s="253" t="s">
        <v>0</v>
      </c>
      <c r="C1207" s="254" t="s">
        <v>1996</v>
      </c>
      <c r="D1207" s="255" t="s">
        <v>2003</v>
      </c>
      <c r="E1207" s="253" t="s">
        <v>1927</v>
      </c>
      <c r="F1207" s="254" t="s">
        <v>344</v>
      </c>
      <c r="G1207" s="253" t="s">
        <v>225</v>
      </c>
    </row>
    <row r="1208" spans="1:7" x14ac:dyDescent="0.3">
      <c r="A1208" s="253">
        <f t="shared" si="18"/>
        <v>0</v>
      </c>
      <c r="B1208" s="253" t="s">
        <v>0</v>
      </c>
      <c r="C1208" s="254" t="s">
        <v>1996</v>
      </c>
      <c r="D1208" s="255" t="s">
        <v>2004</v>
      </c>
      <c r="E1208" s="253" t="s">
        <v>1927</v>
      </c>
      <c r="F1208" s="254" t="s">
        <v>342</v>
      </c>
      <c r="G1208" s="253" t="s">
        <v>225</v>
      </c>
    </row>
    <row r="1209" spans="1:7" x14ac:dyDescent="0.3">
      <c r="A1209" s="253">
        <f t="shared" si="18"/>
        <v>0</v>
      </c>
      <c r="B1209" s="253" t="s">
        <v>0</v>
      </c>
      <c r="C1209" s="254" t="s">
        <v>1996</v>
      </c>
      <c r="D1209" s="255" t="s">
        <v>2005</v>
      </c>
      <c r="E1209" s="253" t="s">
        <v>1927</v>
      </c>
      <c r="F1209" s="254" t="s">
        <v>344</v>
      </c>
      <c r="G1209" s="253" t="s">
        <v>225</v>
      </c>
    </row>
    <row r="1210" spans="1:7" x14ac:dyDescent="0.3">
      <c r="A1210" s="253">
        <f t="shared" si="18"/>
        <v>0</v>
      </c>
      <c r="B1210" s="253" t="s">
        <v>0</v>
      </c>
      <c r="C1210" s="254" t="s">
        <v>1996</v>
      </c>
      <c r="D1210" s="255" t="s">
        <v>2006</v>
      </c>
      <c r="E1210" s="253" t="s">
        <v>1927</v>
      </c>
      <c r="F1210" s="254" t="s">
        <v>344</v>
      </c>
      <c r="G1210" s="253" t="s">
        <v>225</v>
      </c>
    </row>
    <row r="1211" spans="1:7" x14ac:dyDescent="0.3">
      <c r="A1211" s="253">
        <f t="shared" si="18"/>
        <v>0</v>
      </c>
      <c r="B1211" s="253" t="s">
        <v>0</v>
      </c>
      <c r="C1211" s="254" t="s">
        <v>1996</v>
      </c>
      <c r="D1211" s="255" t="s">
        <v>2007</v>
      </c>
      <c r="E1211" s="253" t="s">
        <v>1927</v>
      </c>
      <c r="F1211" s="254" t="s">
        <v>344</v>
      </c>
      <c r="G1211" s="253" t="s">
        <v>225</v>
      </c>
    </row>
    <row r="1212" spans="1:7" x14ac:dyDescent="0.3">
      <c r="A1212" s="253">
        <f t="shared" si="18"/>
        <v>0</v>
      </c>
      <c r="B1212" s="253" t="s">
        <v>0</v>
      </c>
      <c r="C1212" s="254" t="s">
        <v>1996</v>
      </c>
      <c r="D1212" s="255" t="s">
        <v>2008</v>
      </c>
      <c r="E1212" s="253" t="s">
        <v>1927</v>
      </c>
      <c r="F1212" s="254" t="s">
        <v>344</v>
      </c>
      <c r="G1212" s="253" t="s">
        <v>225</v>
      </c>
    </row>
    <row r="1213" spans="1:7" x14ac:dyDescent="0.3">
      <c r="A1213" s="253">
        <f t="shared" si="18"/>
        <v>0</v>
      </c>
      <c r="B1213" s="253" t="s">
        <v>0</v>
      </c>
      <c r="C1213" s="254" t="s">
        <v>1996</v>
      </c>
      <c r="D1213" s="255" t="s">
        <v>2009</v>
      </c>
      <c r="E1213" s="253" t="s">
        <v>2010</v>
      </c>
      <c r="F1213" s="254" t="s">
        <v>2011</v>
      </c>
      <c r="G1213" s="253" t="s">
        <v>225</v>
      </c>
    </row>
    <row r="1214" spans="1:7" x14ac:dyDescent="0.3">
      <c r="A1214" s="253">
        <f t="shared" si="18"/>
        <v>0</v>
      </c>
      <c r="B1214" s="253" t="s">
        <v>0</v>
      </c>
      <c r="C1214" s="254" t="s">
        <v>1996</v>
      </c>
      <c r="D1214" s="255" t="s">
        <v>2012</v>
      </c>
      <c r="E1214" s="253" t="s">
        <v>1927</v>
      </c>
      <c r="F1214" s="254" t="s">
        <v>2013</v>
      </c>
      <c r="G1214" s="253" t="s">
        <v>225</v>
      </c>
    </row>
    <row r="1215" spans="1:7" x14ac:dyDescent="0.3">
      <c r="A1215" s="253">
        <f t="shared" si="18"/>
        <v>0</v>
      </c>
      <c r="B1215" s="253" t="s">
        <v>0</v>
      </c>
      <c r="C1215" s="254" t="s">
        <v>1996</v>
      </c>
      <c r="D1215" s="255" t="s">
        <v>2014</v>
      </c>
      <c r="E1215" s="253" t="s">
        <v>1927</v>
      </c>
      <c r="F1215" s="254" t="s">
        <v>348</v>
      </c>
      <c r="G1215" s="253" t="s">
        <v>225</v>
      </c>
    </row>
    <row r="1216" spans="1:7" x14ac:dyDescent="0.3">
      <c r="A1216" s="253">
        <f t="shared" si="18"/>
        <v>0</v>
      </c>
      <c r="B1216" s="253" t="s">
        <v>0</v>
      </c>
      <c r="C1216" s="254" t="s">
        <v>95</v>
      </c>
      <c r="D1216" s="255" t="s">
        <v>2015</v>
      </c>
      <c r="E1216" s="253" t="s">
        <v>1574</v>
      </c>
      <c r="F1216" s="254" t="s">
        <v>2016</v>
      </c>
      <c r="G1216" s="253" t="s">
        <v>225</v>
      </c>
    </row>
    <row r="1217" spans="1:7" x14ac:dyDescent="0.3">
      <c r="A1217" s="253">
        <f t="shared" si="18"/>
        <v>0</v>
      </c>
      <c r="B1217" s="253" t="s">
        <v>0</v>
      </c>
      <c r="C1217" s="254" t="s">
        <v>95</v>
      </c>
      <c r="D1217" s="255" t="s">
        <v>2017</v>
      </c>
      <c r="E1217" s="253" t="s">
        <v>415</v>
      </c>
      <c r="F1217" s="254" t="s">
        <v>2018</v>
      </c>
      <c r="G1217" s="253" t="s">
        <v>225</v>
      </c>
    </row>
    <row r="1218" spans="1:7" x14ac:dyDescent="0.3">
      <c r="A1218" s="253">
        <f t="shared" ref="A1218:A1228" si="19">IF(J1218="SI",IF(C1218&lt;&gt;C1217,1,A1217+1),IF(C1218&lt;&gt;C1217,0,A1217))</f>
        <v>0</v>
      </c>
      <c r="B1218" s="253" t="s">
        <v>0</v>
      </c>
      <c r="C1218" s="254" t="s">
        <v>95</v>
      </c>
      <c r="D1218" s="255" t="s">
        <v>2019</v>
      </c>
      <c r="E1218" s="253" t="s">
        <v>415</v>
      </c>
      <c r="F1218" s="254" t="s">
        <v>2018</v>
      </c>
      <c r="G1218" s="253" t="s">
        <v>225</v>
      </c>
    </row>
    <row r="1219" spans="1:7" x14ac:dyDescent="0.3">
      <c r="A1219" s="253">
        <f t="shared" si="19"/>
        <v>0</v>
      </c>
      <c r="B1219" s="253" t="s">
        <v>0</v>
      </c>
      <c r="C1219" s="254" t="s">
        <v>95</v>
      </c>
      <c r="D1219" s="255" t="s">
        <v>2020</v>
      </c>
      <c r="E1219" s="253" t="s">
        <v>415</v>
      </c>
      <c r="F1219" s="254" t="s">
        <v>2018</v>
      </c>
      <c r="G1219" s="253" t="s">
        <v>225</v>
      </c>
    </row>
    <row r="1220" spans="1:7" x14ac:dyDescent="0.3">
      <c r="A1220" s="253">
        <f t="shared" si="19"/>
        <v>0</v>
      </c>
      <c r="B1220" s="253" t="s">
        <v>0</v>
      </c>
      <c r="C1220" s="254" t="s">
        <v>95</v>
      </c>
      <c r="D1220" s="255" t="s">
        <v>2021</v>
      </c>
      <c r="E1220" s="253"/>
      <c r="F1220" s="254" t="s">
        <v>1928</v>
      </c>
      <c r="G1220" s="253" t="s">
        <v>225</v>
      </c>
    </row>
    <row r="1221" spans="1:7" x14ac:dyDescent="0.3">
      <c r="A1221" s="253">
        <f t="shared" si="19"/>
        <v>0</v>
      </c>
      <c r="B1221" s="253" t="s">
        <v>0</v>
      </c>
      <c r="C1221" s="254" t="s">
        <v>95</v>
      </c>
      <c r="D1221" s="255" t="s">
        <v>2022</v>
      </c>
      <c r="E1221" s="253"/>
      <c r="F1221" s="254" t="s">
        <v>1928</v>
      </c>
      <c r="G1221" s="253" t="s">
        <v>225</v>
      </c>
    </row>
    <row r="1222" spans="1:7" x14ac:dyDescent="0.3">
      <c r="A1222" s="253">
        <f t="shared" si="19"/>
        <v>0</v>
      </c>
      <c r="B1222" s="253" t="s">
        <v>0</v>
      </c>
      <c r="C1222" s="254" t="s">
        <v>95</v>
      </c>
      <c r="D1222" s="255" t="s">
        <v>2023</v>
      </c>
      <c r="E1222" s="253"/>
      <c r="F1222" s="254" t="s">
        <v>2024</v>
      </c>
      <c r="G1222" s="253" t="s">
        <v>225</v>
      </c>
    </row>
    <row r="1223" spans="1:7" x14ac:dyDescent="0.3">
      <c r="A1223" s="253">
        <f t="shared" si="19"/>
        <v>0</v>
      </c>
      <c r="B1223" s="253" t="s">
        <v>0</v>
      </c>
      <c r="C1223" s="254" t="s">
        <v>95</v>
      </c>
      <c r="D1223" s="255" t="s">
        <v>2025</v>
      </c>
      <c r="E1223" s="253"/>
      <c r="F1223" s="254" t="s">
        <v>2024</v>
      </c>
      <c r="G1223" s="253" t="s">
        <v>225</v>
      </c>
    </row>
    <row r="1224" spans="1:7" x14ac:dyDescent="0.3">
      <c r="A1224" s="253">
        <f t="shared" si="19"/>
        <v>0</v>
      </c>
      <c r="B1224" s="253" t="s">
        <v>0</v>
      </c>
      <c r="C1224" s="254" t="s">
        <v>95</v>
      </c>
      <c r="D1224" s="255" t="s">
        <v>2026</v>
      </c>
      <c r="E1224" s="253"/>
      <c r="F1224" s="254" t="s">
        <v>2027</v>
      </c>
      <c r="G1224" s="253" t="s">
        <v>225</v>
      </c>
    </row>
    <row r="1225" spans="1:7" x14ac:dyDescent="0.3">
      <c r="A1225" s="253">
        <f t="shared" si="19"/>
        <v>0</v>
      </c>
      <c r="B1225" s="253" t="s">
        <v>0</v>
      </c>
      <c r="C1225" s="254" t="s">
        <v>95</v>
      </c>
      <c r="D1225" s="255" t="s">
        <v>2028</v>
      </c>
      <c r="E1225" s="253"/>
      <c r="F1225" s="254" t="s">
        <v>2024</v>
      </c>
      <c r="G1225" s="253" t="s">
        <v>225</v>
      </c>
    </row>
    <row r="1226" spans="1:7" x14ac:dyDescent="0.3">
      <c r="A1226" s="253">
        <f t="shared" si="19"/>
        <v>0</v>
      </c>
      <c r="B1226" s="253" t="s">
        <v>0</v>
      </c>
      <c r="C1226" s="254" t="s">
        <v>95</v>
      </c>
      <c r="D1226" s="255" t="s">
        <v>2029</v>
      </c>
      <c r="E1226" s="253"/>
      <c r="F1226" s="254" t="s">
        <v>1928</v>
      </c>
      <c r="G1226" s="253" t="s">
        <v>225</v>
      </c>
    </row>
    <row r="1227" spans="1:7" x14ac:dyDescent="0.3">
      <c r="A1227" s="253">
        <f t="shared" si="19"/>
        <v>0</v>
      </c>
      <c r="B1227" s="253" t="s">
        <v>0</v>
      </c>
      <c r="C1227" s="254" t="s">
        <v>95</v>
      </c>
      <c r="D1227" s="255" t="s">
        <v>2030</v>
      </c>
      <c r="E1227" s="253"/>
      <c r="F1227" s="254" t="s">
        <v>1928</v>
      </c>
      <c r="G1227" s="253" t="s">
        <v>225</v>
      </c>
    </row>
    <row r="1228" spans="1:7" x14ac:dyDescent="0.3">
      <c r="A1228" s="253">
        <f t="shared" si="19"/>
        <v>0</v>
      </c>
      <c r="B1228" s="253" t="s">
        <v>0</v>
      </c>
      <c r="C1228" s="254" t="s">
        <v>95</v>
      </c>
      <c r="D1228" s="255" t="s">
        <v>2031</v>
      </c>
      <c r="E1228" s="253" t="s">
        <v>1574</v>
      </c>
      <c r="F1228" s="254" t="s">
        <v>2032</v>
      </c>
      <c r="G1228" s="253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zoomScale="70" zoomScaleNormal="70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4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PSNMS_2020_FM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593623.65629777627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593623.65629777627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65" priority="11" operator="equal">
      <formula>3</formula>
    </cfRule>
    <cfRule type="cellIs" dxfId="264" priority="12" operator="equal">
      <formula>2</formula>
    </cfRule>
    <cfRule type="cellIs" dxfId="263" priority="13" operator="equal">
      <formula>1</formula>
    </cfRule>
  </conditionalFormatting>
  <conditionalFormatting sqref="B12">
    <cfRule type="cellIs" dxfId="262" priority="14" operator="greaterThan">
      <formula>#REF!</formula>
    </cfRule>
  </conditionalFormatting>
  <conditionalFormatting sqref="I15:I28">
    <cfRule type="cellIs" dxfId="261" priority="10" operator="equal">
      <formula>$N$14="Metano"</formula>
    </cfRule>
  </conditionalFormatting>
  <conditionalFormatting sqref="CY14:DJ28">
    <cfRule type="cellIs" dxfId="260" priority="7" operator="equal">
      <formula>3</formula>
    </cfRule>
    <cfRule type="cellIs" dxfId="259" priority="8" operator="equal">
      <formula>2</formula>
    </cfRule>
    <cfRule type="cellIs" dxfId="258" priority="9" operator="equal">
      <formula>1</formula>
    </cfRule>
  </conditionalFormatting>
  <conditionalFormatting sqref="DK14:DV28">
    <cfRule type="cellIs" dxfId="257" priority="4" operator="equal">
      <formula>3</formula>
    </cfRule>
    <cfRule type="cellIs" dxfId="256" priority="5" operator="equal">
      <formula>2</formula>
    </cfRule>
    <cfRule type="cellIs" dxfId="255" priority="6" operator="equal">
      <formula>1</formula>
    </cfRule>
  </conditionalFormatting>
  <conditionalFormatting sqref="CY30:DV39">
    <cfRule type="cellIs" dxfId="254" priority="1" operator="equal">
      <formula>3</formula>
    </cfRule>
    <cfRule type="cellIs" dxfId="253" priority="2" operator="equal">
      <formula>2</formula>
    </cfRule>
    <cfRule type="cellIs" dxfId="252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51" priority="11" operator="equal">
      <formula>3</formula>
    </cfRule>
    <cfRule type="cellIs" dxfId="250" priority="12" operator="equal">
      <formula>2</formula>
    </cfRule>
    <cfRule type="cellIs" dxfId="249" priority="13" operator="equal">
      <formula>1</formula>
    </cfRule>
  </conditionalFormatting>
  <conditionalFormatting sqref="B12">
    <cfRule type="cellIs" dxfId="248" priority="14" operator="greaterThan">
      <formula>#REF!</formula>
    </cfRule>
  </conditionalFormatting>
  <conditionalFormatting sqref="I15:I28">
    <cfRule type="cellIs" dxfId="247" priority="10" operator="equal">
      <formula>$N$14="Metano"</formula>
    </cfRule>
  </conditionalFormatting>
  <conditionalFormatting sqref="CY14:DJ28">
    <cfRule type="cellIs" dxfId="246" priority="7" operator="equal">
      <formula>3</formula>
    </cfRule>
    <cfRule type="cellIs" dxfId="245" priority="8" operator="equal">
      <formula>2</formula>
    </cfRule>
    <cfRule type="cellIs" dxfId="244" priority="9" operator="equal">
      <formula>1</formula>
    </cfRule>
  </conditionalFormatting>
  <conditionalFormatting sqref="DK14:DV28">
    <cfRule type="cellIs" dxfId="243" priority="4" operator="equal">
      <formula>3</formula>
    </cfRule>
    <cfRule type="cellIs" dxfId="242" priority="5" operator="equal">
      <formula>2</formula>
    </cfRule>
    <cfRule type="cellIs" dxfId="241" priority="6" operator="equal">
      <formula>1</formula>
    </cfRule>
  </conditionalFormatting>
  <conditionalFormatting sqref="CY30:DV39">
    <cfRule type="cellIs" dxfId="240" priority="1" operator="equal">
      <formula>3</formula>
    </cfRule>
    <cfRule type="cellIs" dxfId="239" priority="2" operator="equal">
      <formula>2</formula>
    </cfRule>
    <cfRule type="cellIs" dxfId="238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37" priority="11" operator="equal">
      <formula>3</formula>
    </cfRule>
    <cfRule type="cellIs" dxfId="236" priority="12" operator="equal">
      <formula>2</formula>
    </cfRule>
    <cfRule type="cellIs" dxfId="235" priority="13" operator="equal">
      <formula>1</formula>
    </cfRule>
  </conditionalFormatting>
  <conditionalFormatting sqref="B12">
    <cfRule type="cellIs" dxfId="234" priority="14" operator="greaterThan">
      <formula>#REF!</formula>
    </cfRule>
  </conditionalFormatting>
  <conditionalFormatting sqref="I15:I28">
    <cfRule type="cellIs" dxfId="233" priority="10" operator="equal">
      <formula>$N$14="Metano"</formula>
    </cfRule>
  </conditionalFormatting>
  <conditionalFormatting sqref="CY14:DJ28">
    <cfRule type="cellIs" dxfId="232" priority="7" operator="equal">
      <formula>3</formula>
    </cfRule>
    <cfRule type="cellIs" dxfId="231" priority="8" operator="equal">
      <formula>2</formula>
    </cfRule>
    <cfRule type="cellIs" dxfId="230" priority="9" operator="equal">
      <formula>1</formula>
    </cfRule>
  </conditionalFormatting>
  <conditionalFormatting sqref="DK14:DV28">
    <cfRule type="cellIs" dxfId="229" priority="4" operator="equal">
      <formula>3</formula>
    </cfRule>
    <cfRule type="cellIs" dxfId="228" priority="5" operator="equal">
      <formula>2</formula>
    </cfRule>
    <cfRule type="cellIs" dxfId="227" priority="6" operator="equal">
      <formula>1</formula>
    </cfRule>
  </conditionalFormatting>
  <conditionalFormatting sqref="CY30:DV39">
    <cfRule type="cellIs" dxfId="226" priority="1" operator="equal">
      <formula>3</formula>
    </cfRule>
    <cfRule type="cellIs" dxfId="225" priority="2" operator="equal">
      <formula>2</formula>
    </cfRule>
    <cfRule type="cellIs" dxfId="224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23" priority="11" operator="equal">
      <formula>3</formula>
    </cfRule>
    <cfRule type="cellIs" dxfId="222" priority="12" operator="equal">
      <formula>2</formula>
    </cfRule>
    <cfRule type="cellIs" dxfId="221" priority="13" operator="equal">
      <formula>1</formula>
    </cfRule>
  </conditionalFormatting>
  <conditionalFormatting sqref="B12">
    <cfRule type="cellIs" dxfId="220" priority="14" operator="greaterThan">
      <formula>#REF!</formula>
    </cfRule>
  </conditionalFormatting>
  <conditionalFormatting sqref="I15:I28">
    <cfRule type="cellIs" dxfId="219" priority="10" operator="equal">
      <formula>$N$14="Metano"</formula>
    </cfRule>
  </conditionalFormatting>
  <conditionalFormatting sqref="CY14:DJ28">
    <cfRule type="cellIs" dxfId="218" priority="7" operator="equal">
      <formula>3</formula>
    </cfRule>
    <cfRule type="cellIs" dxfId="217" priority="8" operator="equal">
      <formula>2</formula>
    </cfRule>
    <cfRule type="cellIs" dxfId="216" priority="9" operator="equal">
      <formula>1</formula>
    </cfRule>
  </conditionalFormatting>
  <conditionalFormatting sqref="DK14:DV28">
    <cfRule type="cellIs" dxfId="215" priority="4" operator="equal">
      <formula>3</formula>
    </cfRule>
    <cfRule type="cellIs" dxfId="214" priority="5" operator="equal">
      <formula>2</formula>
    </cfRule>
    <cfRule type="cellIs" dxfId="213" priority="6" operator="equal">
      <formula>1</formula>
    </cfRule>
  </conditionalFormatting>
  <conditionalFormatting sqref="CY30:DV39">
    <cfRule type="cellIs" dxfId="212" priority="1" operator="equal">
      <formula>3</formula>
    </cfRule>
    <cfRule type="cellIs" dxfId="211" priority="2" operator="equal">
      <formula>2</formula>
    </cfRule>
    <cfRule type="cellIs" dxfId="210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topLeftCell="H6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100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2020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0.6" customHeight="1" x14ac:dyDescent="0.35">
      <c r="A6" s="129" t="s">
        <v>38</v>
      </c>
      <c r="B6" s="122" t="str">
        <f>B4&amp;"_"&amp;B5&amp;"_"&amp;B3</f>
        <v>DM 81/2020 - PSNMS_2020_AN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1281676.2995003602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Importo da utilizzare per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1281676.2995003602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/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/>
      </c>
      <c r="L30" s="89" t="str">
        <f>IF(OR($B$4="DM 223/2020 - MIT",$B$4="FSC (D.Cipe 98/2017)"),"Il fondo prescelto non ammette infrastrutture","")</f>
        <v/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/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/>
      </c>
      <c r="L31" s="89" t="str">
        <f t="shared" ref="L31:L39" si="4">IF(OR($B$4="DM 223/2020 - MIT",$B$4="FSC (D.Cipe 98/2017)"),"Il fondo prescelto non ammette infrastrutture","")</f>
        <v/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/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/>
      </c>
      <c r="L32" s="89" t="str">
        <f t="shared" si="4"/>
        <v/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/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/>
      </c>
      <c r="L33" s="89" t="str">
        <f t="shared" si="4"/>
        <v/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/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/>
      </c>
      <c r="L34" s="89" t="str">
        <f t="shared" si="4"/>
        <v/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/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/>
      </c>
      <c r="L35" s="89" t="str">
        <f t="shared" si="4"/>
        <v/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/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/>
      </c>
      <c r="L36" s="89" t="str">
        <f t="shared" si="4"/>
        <v/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/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/>
      </c>
      <c r="L37" s="89" t="str">
        <f t="shared" si="4"/>
        <v/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/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/>
      </c>
      <c r="L38" s="89" t="str">
        <f t="shared" si="4"/>
        <v/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/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/>
      </c>
      <c r="L39" s="89" t="str">
        <f t="shared" si="4"/>
        <v/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209" priority="11" operator="equal">
      <formula>3</formula>
    </cfRule>
    <cfRule type="cellIs" dxfId="208" priority="12" operator="equal">
      <formula>2</formula>
    </cfRule>
    <cfRule type="cellIs" dxfId="207" priority="13" operator="equal">
      <formula>1</formula>
    </cfRule>
  </conditionalFormatting>
  <conditionalFormatting sqref="B12">
    <cfRule type="cellIs" dxfId="206" priority="14" operator="greaterThan">
      <formula>#REF!</formula>
    </cfRule>
  </conditionalFormatting>
  <conditionalFormatting sqref="I15:I28">
    <cfRule type="cellIs" dxfId="205" priority="10" operator="equal">
      <formula>$N$14="Metano"</formula>
    </cfRule>
  </conditionalFormatting>
  <conditionalFormatting sqref="CY14:DJ28">
    <cfRule type="cellIs" dxfId="204" priority="7" operator="equal">
      <formula>3</formula>
    </cfRule>
    <cfRule type="cellIs" dxfId="203" priority="8" operator="equal">
      <formula>2</formula>
    </cfRule>
    <cfRule type="cellIs" dxfId="202" priority="9" operator="equal">
      <formula>1</formula>
    </cfRule>
  </conditionalFormatting>
  <conditionalFormatting sqref="DK14:DV28">
    <cfRule type="cellIs" dxfId="201" priority="4" operator="equal">
      <formula>3</formula>
    </cfRule>
    <cfRule type="cellIs" dxfId="200" priority="5" operator="equal">
      <formula>2</formula>
    </cfRule>
    <cfRule type="cellIs" dxfId="199" priority="6" operator="equal">
      <formula>1</formula>
    </cfRule>
  </conditionalFormatting>
  <conditionalFormatting sqref="CY30:DV39">
    <cfRule type="cellIs" dxfId="198" priority="1" operator="equal">
      <formula>3</formula>
    </cfRule>
    <cfRule type="cellIs" dxfId="197" priority="2" operator="equal">
      <formula>2</formula>
    </cfRule>
    <cfRule type="cellIs" dxfId="196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Aziende!$E$3:$E$8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zoomScale="55" zoomScaleNormal="55" workbookViewId="0">
      <selection activeCell="E13" sqref="E13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102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2024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223/2020 - MIT_2024_AN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524724.27201231383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Contributo max assegnabile per ventuali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524724.27201231383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>XXXX</v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>XXXX</v>
      </c>
      <c r="L30" s="89" t="str">
        <f>IF(OR($B$4="DM 223/2020 - MIT",$B$4="FSC (D.Cipe 98/2017)"),"Il fondo prescelto non ammette infrastrutture","")</f>
        <v>Il fondo prescelto non ammette infrastrutture</v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>XXXX</v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>XXXX</v>
      </c>
      <c r="L31" s="89" t="str">
        <f t="shared" ref="L31:L39" si="4">IF(OR($B$4="DM 223/2020 - MIT",$B$4="FSC (D.Cipe 98/2017)"),"Il fondo prescelto non ammette infrastrutture","")</f>
        <v>Il fondo prescelto non ammette infrastrutture</v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>XXXX</v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>XXXX</v>
      </c>
      <c r="L32" s="89" t="str">
        <f t="shared" si="4"/>
        <v>Il fondo prescelto non ammette infrastrutture</v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>XXXX</v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>XXXX</v>
      </c>
      <c r="L33" s="89" t="str">
        <f t="shared" si="4"/>
        <v>Il fondo prescelto non ammette infrastrutture</v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>XXXX</v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>XXXX</v>
      </c>
      <c r="L34" s="89" t="str">
        <f t="shared" si="4"/>
        <v>Il fondo prescelto non ammette infrastrutture</v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>XXXX</v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>XXXX</v>
      </c>
      <c r="L35" s="89" t="str">
        <f t="shared" si="4"/>
        <v>Il fondo prescelto non ammette infrastrutture</v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>XXXX</v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>XXXX</v>
      </c>
      <c r="L36" s="89" t="str">
        <f t="shared" si="4"/>
        <v>Il fondo prescelto non ammette infrastrutture</v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>XXXX</v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>XXXX</v>
      </c>
      <c r="L37" s="89" t="str">
        <f t="shared" si="4"/>
        <v>Il fondo prescelto non ammette infrastrutture</v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>XXXX</v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>XXXX</v>
      </c>
      <c r="L38" s="89" t="str">
        <f t="shared" si="4"/>
        <v>Il fondo prescelto non ammette infrastrutture</v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>XXXX</v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>XXXX</v>
      </c>
      <c r="L39" s="89" t="str">
        <f t="shared" si="4"/>
        <v>Il fondo prescelto non ammette infrastrutture</v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CY12:DJ12"/>
    <mergeCell ref="DK12:DV12"/>
    <mergeCell ref="R11:DV11"/>
    <mergeCell ref="R29:DV29"/>
    <mergeCell ref="B9:C9"/>
    <mergeCell ref="D9:E9"/>
    <mergeCell ref="BC12:BN12"/>
    <mergeCell ref="BO12:BZ12"/>
    <mergeCell ref="CA12:CL12"/>
    <mergeCell ref="CM12:CX12"/>
    <mergeCell ref="A11:A12"/>
    <mergeCell ref="D11:K12"/>
    <mergeCell ref="S12:AD12"/>
    <mergeCell ref="AE12:AP12"/>
    <mergeCell ref="AQ12:BB12"/>
    <mergeCell ref="B7:C7"/>
    <mergeCell ref="D7:E7"/>
    <mergeCell ref="H7:I7"/>
    <mergeCell ref="J7:K7"/>
    <mergeCell ref="B8:C8"/>
    <mergeCell ref="D8:E8"/>
    <mergeCell ref="B4:C4"/>
    <mergeCell ref="F4:G4"/>
    <mergeCell ref="H4:I4"/>
    <mergeCell ref="J4:K4"/>
    <mergeCell ref="B5:C5"/>
    <mergeCell ref="H5:I5"/>
    <mergeCell ref="J5:K5"/>
    <mergeCell ref="A1:P1"/>
    <mergeCell ref="R1:CX1"/>
    <mergeCell ref="B3:C3"/>
    <mergeCell ref="F3:G3"/>
    <mergeCell ref="H3:I3"/>
    <mergeCell ref="J3:K3"/>
  </mergeCells>
  <conditionalFormatting sqref="S14:CX28 S30:CX39">
    <cfRule type="cellIs" dxfId="195" priority="11" operator="equal">
      <formula>3</formula>
    </cfRule>
    <cfRule type="cellIs" dxfId="194" priority="12" operator="equal">
      <formula>2</formula>
    </cfRule>
    <cfRule type="cellIs" dxfId="193" priority="13" operator="equal">
      <formula>1</formula>
    </cfRule>
  </conditionalFormatting>
  <conditionalFormatting sqref="B12">
    <cfRule type="cellIs" dxfId="192" priority="14" operator="greaterThan">
      <formula>#REF!</formula>
    </cfRule>
  </conditionalFormatting>
  <conditionalFormatting sqref="I15:I28">
    <cfRule type="cellIs" dxfId="191" priority="10" operator="equal">
      <formula>$N$14="Metano"</formula>
    </cfRule>
  </conditionalFormatting>
  <conditionalFormatting sqref="CY14:DJ28">
    <cfRule type="cellIs" dxfId="190" priority="7" operator="equal">
      <formula>3</formula>
    </cfRule>
    <cfRule type="cellIs" dxfId="189" priority="8" operator="equal">
      <formula>2</formula>
    </cfRule>
    <cfRule type="cellIs" dxfId="188" priority="9" operator="equal">
      <formula>1</formula>
    </cfRule>
  </conditionalFormatting>
  <conditionalFormatting sqref="DK14:DV28">
    <cfRule type="cellIs" dxfId="187" priority="4" operator="equal">
      <formula>3</formula>
    </cfRule>
    <cfRule type="cellIs" dxfId="186" priority="5" operator="equal">
      <formula>2</formula>
    </cfRule>
    <cfRule type="cellIs" dxfId="185" priority="6" operator="equal">
      <formula>1</formula>
    </cfRule>
  </conditionalFormatting>
  <conditionalFormatting sqref="CY30:DV39">
    <cfRule type="cellIs" dxfId="184" priority="1" operator="equal">
      <formula>3</formula>
    </cfRule>
    <cfRule type="cellIs" dxfId="183" priority="2" operator="equal">
      <formula>2</formula>
    </cfRule>
    <cfRule type="cellIs" dxfId="182" priority="3" operator="equal">
      <formula>1</formula>
    </cfRule>
  </conditionalFormatting>
  <dataValidations count="8">
    <dataValidation type="list" allowBlank="1" showInputMessage="1" showErrorMessage="1" sqref="C30:C39 F30:F39 H14:J28 I30:I39 B14:B28 M14:M28 M30:M39">
      <formula1>"0,1"</formula1>
    </dataValidation>
    <dataValidation type="list" allowBlank="1" showInputMessage="1" showErrorMessage="1" sqref="S14:DV28 S30:DV39">
      <formula1>"1,2,3"</formula1>
    </dataValidation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allowBlank="1" showInputMessage="1" showErrorMessage="1" prompt="Se l'investimento è spalmato su più annualità inserire il valore allocato nell'anno in esame e sul quale si chiede la quota di contributo." sqref="O30:O39"/>
    <dataValidation allowBlank="1" showInputMessage="1" showErrorMessage="1" prompt="Importo totale dell'itero intervento proposto (totale per riga, netto IVA)" sqref="K30:K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errorStyle="information" allowBlank="1" showInputMessage="1" showErrorMessage="1" sqref="C14:C28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Aziende!$C$3:$C$7</xm:f>
          </x14:formula1>
          <xm:sqref>B3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>
          <x14:formula1>
            <xm:f>Aziende!$E$3:$E$9</xm:f>
          </x14:formula1>
          <xm:sqref>B5:C5</xm:sqref>
        </x14:dataValidation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42"/>
  <sheetViews>
    <sheetView showGridLines="0" zoomScale="55" zoomScaleNormal="55" workbookViewId="0">
      <selection activeCell="B5" sqref="B5:C5"/>
    </sheetView>
  </sheetViews>
  <sheetFormatPr defaultColWidth="8.88671875" defaultRowHeight="14.4" x14ac:dyDescent="0.3"/>
  <cols>
    <col min="1" max="1" width="47.33203125" style="32" customWidth="1"/>
    <col min="2" max="2" width="14.109375" style="32" customWidth="1"/>
    <col min="3" max="3" width="12.88671875" style="32" customWidth="1"/>
    <col min="4" max="4" width="14.5546875" style="32" customWidth="1"/>
    <col min="5" max="5" width="16.88671875" style="32" customWidth="1"/>
    <col min="6" max="6" width="21.6640625" style="32" customWidth="1"/>
    <col min="7" max="7" width="70.44140625" style="32" customWidth="1"/>
    <col min="8" max="8" width="10.77734375" style="32" customWidth="1"/>
    <col min="9" max="9" width="12.21875" style="32" customWidth="1"/>
    <col min="10" max="10" width="14.88671875" style="32" customWidth="1"/>
    <col min="11" max="11" width="16" style="32" customWidth="1"/>
    <col min="12" max="12" width="33.88671875" style="32" customWidth="1"/>
    <col min="13" max="13" width="13.21875" style="32" customWidth="1"/>
    <col min="14" max="14" width="14.5546875" style="32" customWidth="1"/>
    <col min="15" max="16" width="16" style="32" customWidth="1"/>
    <col min="17" max="17" width="2.33203125" style="32" customWidth="1"/>
    <col min="18" max="18" width="7.109375" style="32" customWidth="1"/>
    <col min="19" max="100" width="3.109375" style="32" customWidth="1"/>
    <col min="101" max="126" width="3.21875" style="32" customWidth="1"/>
    <col min="127" max="16384" width="8.88671875" style="32"/>
  </cols>
  <sheetData>
    <row r="1" spans="1:126" ht="43.05" customHeight="1" thickBot="1" x14ac:dyDescent="0.75">
      <c r="A1" s="319" t="s">
        <v>2038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  <c r="R1" s="316" t="s">
        <v>239</v>
      </c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8"/>
    </row>
    <row r="2" spans="1:126" ht="12" customHeight="1" x14ac:dyDescent="0.3">
      <c r="R2" s="33"/>
    </row>
    <row r="3" spans="1:126" ht="28.5" customHeight="1" x14ac:dyDescent="0.35">
      <c r="A3" s="128" t="s">
        <v>50</v>
      </c>
      <c r="B3" s="322" t="s">
        <v>2</v>
      </c>
      <c r="C3" s="322"/>
      <c r="D3" s="118"/>
      <c r="E3" s="119"/>
      <c r="F3" s="329" t="s">
        <v>190</v>
      </c>
      <c r="G3" s="330"/>
      <c r="H3" s="326" t="s">
        <v>188</v>
      </c>
      <c r="I3" s="326"/>
      <c r="J3" s="313"/>
      <c r="K3" s="313"/>
      <c r="S3" s="75" t="s">
        <v>61</v>
      </c>
    </row>
    <row r="4" spans="1:126" ht="33" customHeight="1" x14ac:dyDescent="0.3">
      <c r="A4" s="128" t="s">
        <v>51</v>
      </c>
      <c r="B4" s="322" t="s">
        <v>102</v>
      </c>
      <c r="C4" s="322"/>
      <c r="D4" s="120"/>
      <c r="E4" s="121"/>
      <c r="F4" s="327" t="s">
        <v>187</v>
      </c>
      <c r="G4" s="328"/>
      <c r="H4" s="326" t="s">
        <v>189</v>
      </c>
      <c r="I4" s="326"/>
      <c r="J4" s="313"/>
      <c r="K4" s="313"/>
      <c r="S4" s="21">
        <v>1</v>
      </c>
      <c r="T4" s="34" t="s">
        <v>62</v>
      </c>
    </row>
    <row r="5" spans="1:126" ht="28.95" customHeight="1" x14ac:dyDescent="0.35">
      <c r="A5" s="128" t="s">
        <v>39</v>
      </c>
      <c r="B5" s="322">
        <v>2025</v>
      </c>
      <c r="C5" s="322"/>
      <c r="D5" s="120"/>
      <c r="E5" s="120"/>
      <c r="F5" s="152" t="s">
        <v>231</v>
      </c>
      <c r="G5" s="118"/>
      <c r="H5" s="326" t="s">
        <v>200</v>
      </c>
      <c r="I5" s="326"/>
      <c r="J5" s="313"/>
      <c r="K5" s="313"/>
      <c r="S5" s="22">
        <v>2</v>
      </c>
      <c r="T5" s="34" t="s">
        <v>63</v>
      </c>
    </row>
    <row r="6" spans="1:126" ht="1.05" customHeight="1" x14ac:dyDescent="0.35">
      <c r="A6" s="129" t="s">
        <v>38</v>
      </c>
      <c r="B6" s="122" t="str">
        <f>B4&amp;"_"&amp;B5&amp;"_"&amp;B3</f>
        <v>DM 223/2020 - MIT_2025_AN</v>
      </c>
      <c r="C6" s="123"/>
      <c r="D6" s="123"/>
      <c r="E6" s="123"/>
      <c r="F6" s="123"/>
      <c r="G6" s="118"/>
      <c r="H6" s="73"/>
      <c r="I6" s="73"/>
      <c r="J6" s="73"/>
      <c r="K6" s="73"/>
    </row>
    <row r="7" spans="1:126" ht="27.45" customHeight="1" x14ac:dyDescent="0.35">
      <c r="A7" s="128" t="s">
        <v>96</v>
      </c>
      <c r="B7" s="323">
        <f>VLOOKUP($B$6,'Assegnazione fondi'!$D$2:$G$208,3,FALSE)</f>
        <v>296713.32825218973</v>
      </c>
      <c r="C7" s="323"/>
      <c r="D7" s="325" t="s">
        <v>236</v>
      </c>
      <c r="E7" s="325"/>
      <c r="F7" s="124">
        <f>+P42</f>
        <v>0</v>
      </c>
      <c r="G7" s="118"/>
      <c r="H7" s="312" t="s">
        <v>204</v>
      </c>
      <c r="I7" s="312"/>
      <c r="J7" s="313"/>
      <c r="K7" s="313"/>
      <c r="S7" s="23">
        <v>3</v>
      </c>
      <c r="T7" s="34" t="s">
        <v>64</v>
      </c>
    </row>
    <row r="8" spans="1:126" ht="27.45" customHeight="1" x14ac:dyDescent="0.35">
      <c r="A8" s="128" t="s">
        <v>40</v>
      </c>
      <c r="B8" s="324">
        <f>VLOOKUP($B$6,'Assegnazione fondi'!$D$2:$G$201,4,FALSE)</f>
        <v>0.8</v>
      </c>
      <c r="C8" s="324"/>
      <c r="D8" s="325" t="s">
        <v>235</v>
      </c>
      <c r="E8" s="325"/>
      <c r="F8" s="125">
        <f>B40+C40</f>
        <v>0</v>
      </c>
      <c r="G8" s="118"/>
    </row>
    <row r="9" spans="1:126" ht="37.5" customHeight="1" x14ac:dyDescent="0.35">
      <c r="A9" s="153" t="str">
        <f>+IF(B4="DM 81/2020 - PSNMS", "Importo da utilizzare per infrastrutture (di cui del contributo max)","Contributo max assegnabile per ventuali infrastrutture (di cui del contributo max)")</f>
        <v>Contributo max assegnabile per ventuali infrastrutture (di cui del contributo max)</v>
      </c>
      <c r="B9" s="323">
        <f>VLOOKUP($B$6,'Assegnazione fondi'!$D$2:$G$208,2,FALSE)</f>
        <v>0</v>
      </c>
      <c r="C9" s="323"/>
      <c r="D9" s="325" t="s">
        <v>237</v>
      </c>
      <c r="E9" s="325"/>
      <c r="F9" s="154">
        <f>+TOTIMP-F7</f>
        <v>296713.32825218973</v>
      </c>
      <c r="G9" s="118"/>
    </row>
    <row r="10" spans="1:126" ht="15" thickBot="1" x14ac:dyDescent="0.35"/>
    <row r="11" spans="1:126" ht="51" customHeight="1" thickBot="1" x14ac:dyDescent="0.35">
      <c r="A11" s="314" t="s">
        <v>194</v>
      </c>
      <c r="B11" s="142" t="s">
        <v>233</v>
      </c>
      <c r="C11" s="140" t="s">
        <v>234</v>
      </c>
      <c r="D11" s="338" t="s">
        <v>191</v>
      </c>
      <c r="E11" s="338"/>
      <c r="F11" s="338"/>
      <c r="G11" s="338"/>
      <c r="H11" s="338"/>
      <c r="I11" s="338"/>
      <c r="J11" s="338"/>
      <c r="K11" s="339"/>
      <c r="L11" s="35"/>
      <c r="M11" s="35"/>
      <c r="N11" s="35"/>
      <c r="R11" s="332" t="s">
        <v>193</v>
      </c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4"/>
    </row>
    <row r="12" spans="1:126" ht="25.5" customHeight="1" thickBot="1" x14ac:dyDescent="0.5">
      <c r="A12" s="315"/>
      <c r="B12" s="143">
        <f>B40</f>
        <v>0</v>
      </c>
      <c r="C12" s="141">
        <f>C40</f>
        <v>0</v>
      </c>
      <c r="D12" s="340"/>
      <c r="E12" s="340"/>
      <c r="F12" s="340"/>
      <c r="G12" s="340"/>
      <c r="H12" s="340"/>
      <c r="I12" s="340"/>
      <c r="J12" s="340"/>
      <c r="K12" s="341"/>
      <c r="L12" s="35"/>
      <c r="M12" s="35"/>
      <c r="N12" s="35"/>
      <c r="R12" s="74" t="s">
        <v>37</v>
      </c>
      <c r="S12" s="331">
        <v>2018</v>
      </c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>
        <v>2019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>
        <v>2020</v>
      </c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>
        <v>2021</v>
      </c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>
        <v>2022</v>
      </c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>
        <v>2023</v>
      </c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>
        <v>2024</v>
      </c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>
        <v>2025</v>
      </c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>
        <v>2026</v>
      </c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</row>
    <row r="13" spans="1:126" ht="58.05" customHeight="1" x14ac:dyDescent="0.3">
      <c r="A13" s="135" t="s">
        <v>42</v>
      </c>
      <c r="B13" s="127" t="s">
        <v>47</v>
      </c>
      <c r="C13" s="126" t="s">
        <v>48</v>
      </c>
      <c r="D13" s="135" t="s">
        <v>49</v>
      </c>
      <c r="E13" s="136" t="s">
        <v>183</v>
      </c>
      <c r="F13" s="136" t="s">
        <v>184</v>
      </c>
      <c r="G13" s="135" t="s">
        <v>229</v>
      </c>
      <c r="H13" s="135" t="s">
        <v>98</v>
      </c>
      <c r="I13" s="135" t="s">
        <v>185</v>
      </c>
      <c r="J13" s="135" t="s">
        <v>186</v>
      </c>
      <c r="K13" s="135" t="s">
        <v>2035</v>
      </c>
      <c r="L13" s="126" t="s">
        <v>2054</v>
      </c>
      <c r="M13" s="266" t="s">
        <v>2033</v>
      </c>
      <c r="N13" s="126" t="s">
        <v>226</v>
      </c>
      <c r="O13" s="126" t="s">
        <v>97</v>
      </c>
      <c r="P13" s="126" t="s">
        <v>43</v>
      </c>
      <c r="R13" s="76" t="s">
        <v>192</v>
      </c>
      <c r="S13" s="77">
        <v>1</v>
      </c>
      <c r="T13" s="78">
        <v>2</v>
      </c>
      <c r="U13" s="78">
        <v>3</v>
      </c>
      <c r="V13" s="78">
        <v>4</v>
      </c>
      <c r="W13" s="78">
        <v>5</v>
      </c>
      <c r="X13" s="78">
        <v>6</v>
      </c>
      <c r="Y13" s="78">
        <v>7</v>
      </c>
      <c r="Z13" s="78">
        <v>8</v>
      </c>
      <c r="AA13" s="78">
        <v>9</v>
      </c>
      <c r="AB13" s="78">
        <v>10</v>
      </c>
      <c r="AC13" s="78">
        <v>11</v>
      </c>
      <c r="AD13" s="79">
        <v>12</v>
      </c>
      <c r="AE13" s="77">
        <v>1</v>
      </c>
      <c r="AF13" s="78">
        <v>2</v>
      </c>
      <c r="AG13" s="78">
        <v>3</v>
      </c>
      <c r="AH13" s="78">
        <v>4</v>
      </c>
      <c r="AI13" s="78">
        <v>5</v>
      </c>
      <c r="AJ13" s="78">
        <v>6</v>
      </c>
      <c r="AK13" s="78">
        <v>7</v>
      </c>
      <c r="AL13" s="78">
        <v>8</v>
      </c>
      <c r="AM13" s="78">
        <v>9</v>
      </c>
      <c r="AN13" s="78">
        <v>10</v>
      </c>
      <c r="AO13" s="78">
        <v>11</v>
      </c>
      <c r="AP13" s="79">
        <v>12</v>
      </c>
      <c r="AQ13" s="80">
        <v>1</v>
      </c>
      <c r="AR13" s="78">
        <v>2</v>
      </c>
      <c r="AS13" s="78">
        <v>3</v>
      </c>
      <c r="AT13" s="78">
        <v>4</v>
      </c>
      <c r="AU13" s="78">
        <v>5</v>
      </c>
      <c r="AV13" s="78">
        <v>6</v>
      </c>
      <c r="AW13" s="78">
        <v>7</v>
      </c>
      <c r="AX13" s="78">
        <v>8</v>
      </c>
      <c r="AY13" s="78">
        <v>9</v>
      </c>
      <c r="AZ13" s="78">
        <v>10</v>
      </c>
      <c r="BA13" s="78">
        <v>11</v>
      </c>
      <c r="BB13" s="79">
        <v>12</v>
      </c>
      <c r="BC13" s="80">
        <v>1</v>
      </c>
      <c r="BD13" s="78">
        <v>2</v>
      </c>
      <c r="BE13" s="78">
        <v>3</v>
      </c>
      <c r="BF13" s="78">
        <v>4</v>
      </c>
      <c r="BG13" s="78">
        <v>5</v>
      </c>
      <c r="BH13" s="78">
        <v>6</v>
      </c>
      <c r="BI13" s="78">
        <v>7</v>
      </c>
      <c r="BJ13" s="78">
        <v>8</v>
      </c>
      <c r="BK13" s="78">
        <v>9</v>
      </c>
      <c r="BL13" s="78">
        <v>10</v>
      </c>
      <c r="BM13" s="78">
        <v>11</v>
      </c>
      <c r="BN13" s="79">
        <v>12</v>
      </c>
      <c r="BO13" s="80">
        <v>1</v>
      </c>
      <c r="BP13" s="78">
        <v>2</v>
      </c>
      <c r="BQ13" s="78">
        <v>3</v>
      </c>
      <c r="BR13" s="78">
        <v>4</v>
      </c>
      <c r="BS13" s="78">
        <v>5</v>
      </c>
      <c r="BT13" s="78">
        <v>6</v>
      </c>
      <c r="BU13" s="78">
        <v>7</v>
      </c>
      <c r="BV13" s="78">
        <v>8</v>
      </c>
      <c r="BW13" s="250">
        <v>9</v>
      </c>
      <c r="BX13" s="78">
        <v>10</v>
      </c>
      <c r="BY13" s="78">
        <v>11</v>
      </c>
      <c r="BZ13" s="79">
        <v>12</v>
      </c>
      <c r="CA13" s="80">
        <v>1</v>
      </c>
      <c r="CB13" s="78">
        <v>2</v>
      </c>
      <c r="CC13" s="78">
        <v>3</v>
      </c>
      <c r="CD13" s="78">
        <v>4</v>
      </c>
      <c r="CE13" s="78">
        <v>5</v>
      </c>
      <c r="CF13" s="78">
        <v>6</v>
      </c>
      <c r="CG13" s="78">
        <v>7</v>
      </c>
      <c r="CH13" s="78">
        <v>8</v>
      </c>
      <c r="CI13" s="78">
        <v>9</v>
      </c>
      <c r="CJ13" s="78">
        <v>10</v>
      </c>
      <c r="CK13" s="78">
        <v>11</v>
      </c>
      <c r="CL13" s="79">
        <v>12</v>
      </c>
      <c r="CM13" s="80">
        <v>1</v>
      </c>
      <c r="CN13" s="78">
        <v>2</v>
      </c>
      <c r="CO13" s="78">
        <v>3</v>
      </c>
      <c r="CP13" s="78">
        <v>4</v>
      </c>
      <c r="CQ13" s="78">
        <v>5</v>
      </c>
      <c r="CR13" s="78">
        <v>6</v>
      </c>
      <c r="CS13" s="78">
        <v>7</v>
      </c>
      <c r="CT13" s="78">
        <v>8</v>
      </c>
      <c r="CU13" s="78">
        <v>9</v>
      </c>
      <c r="CV13" s="78">
        <v>10</v>
      </c>
      <c r="CW13" s="78">
        <v>11</v>
      </c>
      <c r="CX13" s="79">
        <v>12</v>
      </c>
      <c r="CY13" s="80">
        <v>1</v>
      </c>
      <c r="CZ13" s="78">
        <v>2</v>
      </c>
      <c r="DA13" s="78">
        <v>3</v>
      </c>
      <c r="DB13" s="78">
        <v>4</v>
      </c>
      <c r="DC13" s="78">
        <v>5</v>
      </c>
      <c r="DD13" s="78">
        <v>6</v>
      </c>
      <c r="DE13" s="78">
        <v>7</v>
      </c>
      <c r="DF13" s="78">
        <v>8</v>
      </c>
      <c r="DG13" s="78">
        <v>9</v>
      </c>
      <c r="DH13" s="78">
        <v>10</v>
      </c>
      <c r="DI13" s="78">
        <v>11</v>
      </c>
      <c r="DJ13" s="79">
        <v>12</v>
      </c>
      <c r="DK13" s="80">
        <v>1</v>
      </c>
      <c r="DL13" s="78">
        <v>2</v>
      </c>
      <c r="DM13" s="78">
        <v>3</v>
      </c>
      <c r="DN13" s="78">
        <v>4</v>
      </c>
      <c r="DO13" s="78">
        <v>5</v>
      </c>
      <c r="DP13" s="78">
        <v>6</v>
      </c>
      <c r="DQ13" s="78">
        <v>7</v>
      </c>
      <c r="DR13" s="78">
        <v>8</v>
      </c>
      <c r="DS13" s="78">
        <v>9</v>
      </c>
      <c r="DT13" s="78">
        <v>10</v>
      </c>
      <c r="DU13" s="78">
        <v>11</v>
      </c>
      <c r="DV13" s="79">
        <v>12</v>
      </c>
    </row>
    <row r="14" spans="1:126" ht="40.049999999999997" customHeight="1" x14ac:dyDescent="0.3">
      <c r="A14" s="39"/>
      <c r="B14" s="40"/>
      <c r="C14" s="41"/>
      <c r="D14" s="42"/>
      <c r="E14" s="42"/>
      <c r="F14" s="43"/>
      <c r="G14" s="117"/>
      <c r="H14" s="40"/>
      <c r="I14" s="40"/>
      <c r="J14" s="40"/>
      <c r="K14" s="146"/>
      <c r="L14" s="44"/>
      <c r="M14" s="269"/>
      <c r="N14" s="151" t="str">
        <f>IFERROR(VLOOKUP(G14,Tetti!$J$2:$L74,3,FALSE), "")</f>
        <v/>
      </c>
      <c r="O14" s="147">
        <f>IFERROR(VLOOKUP(G14,Tetti!$J$2:$K74,2,FALSE), 0)</f>
        <v>0</v>
      </c>
      <c r="P14" s="147">
        <f t="shared" ref="P14:P28" si="0">IF(K14&lt;O14,K14*PERCCONTRIB,O14*PERCCONTRIB)</f>
        <v>0</v>
      </c>
      <c r="R14" s="81">
        <v>1</v>
      </c>
      <c r="S14" s="45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8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7"/>
      <c r="BC14" s="48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/>
      <c r="BO14" s="48"/>
      <c r="BP14" s="46"/>
      <c r="BQ14" s="46"/>
      <c r="BR14" s="46"/>
      <c r="BS14" s="46"/>
      <c r="BT14" s="46"/>
      <c r="BU14" s="46"/>
      <c r="BV14" s="46"/>
      <c r="BW14" s="251"/>
      <c r="BX14" s="46"/>
      <c r="BY14" s="46"/>
      <c r="BZ14" s="47"/>
      <c r="CA14" s="48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8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7"/>
      <c r="CY14" s="48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7"/>
      <c r="DK14" s="48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7"/>
    </row>
    <row r="15" spans="1:126" ht="23.4" x14ac:dyDescent="0.3">
      <c r="A15" s="39"/>
      <c r="B15" s="40"/>
      <c r="C15" s="41"/>
      <c r="D15" s="42"/>
      <c r="E15" s="42"/>
      <c r="F15" s="43"/>
      <c r="G15" s="117"/>
      <c r="H15" s="40"/>
      <c r="I15" s="40"/>
      <c r="J15" s="40"/>
      <c r="K15" s="146"/>
      <c r="L15" s="44"/>
      <c r="M15" s="269"/>
      <c r="N15" s="151" t="str">
        <f>IFERROR(VLOOKUP(G15,Tetti!$J$2:$L75,3,FALSE), "")</f>
        <v/>
      </c>
      <c r="O15" s="147">
        <f>IFERROR(VLOOKUP(G15,Tetti!$J$2:$K75,2,FALSE), 0)</f>
        <v>0</v>
      </c>
      <c r="P15" s="147">
        <f t="shared" si="0"/>
        <v>0</v>
      </c>
      <c r="R15" s="81">
        <v>2</v>
      </c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7"/>
      <c r="BC15" s="48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/>
      <c r="BO15" s="48"/>
      <c r="BP15" s="46"/>
      <c r="BQ15" s="46"/>
      <c r="BR15" s="46"/>
      <c r="BS15" s="46"/>
      <c r="BT15" s="46"/>
      <c r="BU15" s="46"/>
      <c r="BV15" s="46"/>
      <c r="BW15" s="251"/>
      <c r="BX15" s="46"/>
      <c r="BY15" s="46"/>
      <c r="BZ15" s="47"/>
      <c r="CA15" s="48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7"/>
      <c r="CM15" s="48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7"/>
      <c r="CY15" s="48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7"/>
      <c r="DK15" s="48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7"/>
    </row>
    <row r="16" spans="1:126" ht="23.4" x14ac:dyDescent="0.3">
      <c r="A16" s="39"/>
      <c r="B16" s="40"/>
      <c r="C16" s="41"/>
      <c r="D16" s="42"/>
      <c r="E16" s="42"/>
      <c r="F16" s="43"/>
      <c r="G16" s="117"/>
      <c r="H16" s="40"/>
      <c r="I16" s="40"/>
      <c r="J16" s="40"/>
      <c r="K16" s="146"/>
      <c r="L16" s="44"/>
      <c r="M16" s="269"/>
      <c r="N16" s="151" t="str">
        <f>IFERROR(VLOOKUP(G16,Tetti!$J$2:$L76,3,FALSE), "")</f>
        <v/>
      </c>
      <c r="O16" s="147">
        <f>IFERROR(VLOOKUP(G16,Tetti!$J$2:$K76,2,FALSE), 0)</f>
        <v>0</v>
      </c>
      <c r="P16" s="147">
        <f t="shared" si="0"/>
        <v>0</v>
      </c>
      <c r="R16" s="81">
        <v>3</v>
      </c>
      <c r="S16" s="45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  <c r="BC16" s="48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/>
      <c r="BO16" s="48"/>
      <c r="BP16" s="46"/>
      <c r="BQ16" s="46"/>
      <c r="BR16" s="46"/>
      <c r="BS16" s="46"/>
      <c r="BT16" s="46"/>
      <c r="BU16" s="46"/>
      <c r="BV16" s="46"/>
      <c r="BW16" s="251"/>
      <c r="BX16" s="46"/>
      <c r="BY16" s="46"/>
      <c r="BZ16" s="47"/>
      <c r="CA16" s="48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7"/>
      <c r="CM16" s="48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7"/>
      <c r="CY16" s="48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7"/>
      <c r="DK16" s="48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7"/>
    </row>
    <row r="17" spans="1:126" ht="23.4" x14ac:dyDescent="0.3">
      <c r="A17" s="39"/>
      <c r="B17" s="40"/>
      <c r="C17" s="41"/>
      <c r="D17" s="42"/>
      <c r="E17" s="42"/>
      <c r="F17" s="43"/>
      <c r="G17" s="117"/>
      <c r="H17" s="40"/>
      <c r="I17" s="40"/>
      <c r="J17" s="40"/>
      <c r="K17" s="146"/>
      <c r="L17" s="44"/>
      <c r="M17" s="269"/>
      <c r="N17" s="151" t="str">
        <f>IFERROR(VLOOKUP(G17,Tetti!$J$2:$L77,3,FALSE), "")</f>
        <v/>
      </c>
      <c r="O17" s="147">
        <f>IFERROR(VLOOKUP(G17,Tetti!$J$2:$K77,2,FALSE), 0)</f>
        <v>0</v>
      </c>
      <c r="P17" s="147">
        <f t="shared" si="0"/>
        <v>0</v>
      </c>
      <c r="R17" s="81">
        <v>4</v>
      </c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5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7"/>
      <c r="AQ17" s="48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48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/>
      <c r="BO17" s="48"/>
      <c r="BP17" s="46"/>
      <c r="BQ17" s="46"/>
      <c r="BR17" s="46"/>
      <c r="BS17" s="46"/>
      <c r="BT17" s="46"/>
      <c r="BU17" s="46"/>
      <c r="BV17" s="46"/>
      <c r="BW17" s="251"/>
      <c r="BX17" s="46"/>
      <c r="BY17" s="46"/>
      <c r="BZ17" s="47"/>
      <c r="CA17" s="48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7"/>
      <c r="CM17" s="48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7"/>
      <c r="CY17" s="48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7"/>
      <c r="DK17" s="48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7"/>
    </row>
    <row r="18" spans="1:126" ht="23.4" x14ac:dyDescent="0.3">
      <c r="A18" s="39"/>
      <c r="B18" s="40"/>
      <c r="C18" s="41"/>
      <c r="D18" s="42"/>
      <c r="E18" s="42"/>
      <c r="F18" s="43"/>
      <c r="G18" s="117"/>
      <c r="H18" s="40"/>
      <c r="I18" s="40"/>
      <c r="J18" s="40"/>
      <c r="K18" s="146"/>
      <c r="L18" s="44"/>
      <c r="M18" s="269"/>
      <c r="N18" s="151" t="str">
        <f>IFERROR(VLOOKUP(G18,Tetti!$J$2:$L78,3,FALSE), "")</f>
        <v/>
      </c>
      <c r="O18" s="147">
        <f>IFERROR(VLOOKUP(G18,Tetti!$J$2:$K78,2,FALSE), 0)</f>
        <v>0</v>
      </c>
      <c r="P18" s="147">
        <f t="shared" si="0"/>
        <v>0</v>
      </c>
      <c r="R18" s="81">
        <v>5</v>
      </c>
      <c r="S18" s="45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8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7"/>
      <c r="BC18" s="48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  <c r="BO18" s="48"/>
      <c r="BP18" s="46"/>
      <c r="BQ18" s="46"/>
      <c r="BR18" s="46"/>
      <c r="BS18" s="46"/>
      <c r="BT18" s="46"/>
      <c r="BU18" s="46"/>
      <c r="BV18" s="46"/>
      <c r="BW18" s="251"/>
      <c r="BX18" s="46"/>
      <c r="BY18" s="46"/>
      <c r="BZ18" s="47"/>
      <c r="CA18" s="48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M18" s="48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7"/>
      <c r="CY18" s="48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7"/>
      <c r="DK18" s="48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7"/>
    </row>
    <row r="19" spans="1:126" ht="23.4" x14ac:dyDescent="0.3">
      <c r="A19" s="39"/>
      <c r="B19" s="40"/>
      <c r="C19" s="41"/>
      <c r="D19" s="42"/>
      <c r="E19" s="42"/>
      <c r="F19" s="43"/>
      <c r="G19" s="117"/>
      <c r="H19" s="40"/>
      <c r="I19" s="40"/>
      <c r="J19" s="40"/>
      <c r="K19" s="146"/>
      <c r="L19" s="44"/>
      <c r="M19" s="269"/>
      <c r="N19" s="151" t="str">
        <f>IFERROR(VLOOKUP(G19,Tetti!$J$2:$L79,3,FALSE), "")</f>
        <v/>
      </c>
      <c r="O19" s="147">
        <f>IFERROR(VLOOKUP(G19,Tetti!$J$2:$K79,2,FALSE), 0)</f>
        <v>0</v>
      </c>
      <c r="P19" s="147">
        <f t="shared" si="0"/>
        <v>0</v>
      </c>
      <c r="R19" s="81">
        <v>6</v>
      </c>
      <c r="S19" s="45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5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  <c r="BC19" s="48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7"/>
      <c r="BO19" s="48"/>
      <c r="BP19" s="46"/>
      <c r="BQ19" s="46"/>
      <c r="BR19" s="46"/>
      <c r="BS19" s="46"/>
      <c r="BT19" s="46"/>
      <c r="BU19" s="46"/>
      <c r="BV19" s="46"/>
      <c r="BW19" s="251"/>
      <c r="BX19" s="46"/>
      <c r="BY19" s="46"/>
      <c r="BZ19" s="47"/>
      <c r="CA19" s="48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  <c r="CM19" s="48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/>
      <c r="CY19" s="48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7"/>
      <c r="DK19" s="48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7"/>
    </row>
    <row r="20" spans="1:126" ht="23.4" x14ac:dyDescent="0.3">
      <c r="A20" s="39"/>
      <c r="B20" s="40"/>
      <c r="C20" s="41"/>
      <c r="D20" s="42"/>
      <c r="E20" s="42"/>
      <c r="F20" s="43"/>
      <c r="G20" s="117"/>
      <c r="H20" s="40"/>
      <c r="I20" s="40"/>
      <c r="J20" s="40"/>
      <c r="K20" s="146"/>
      <c r="L20" s="44"/>
      <c r="M20" s="269"/>
      <c r="N20" s="151" t="str">
        <f>IFERROR(VLOOKUP(G20,Tetti!$J$2:$L80,3,FALSE), "")</f>
        <v/>
      </c>
      <c r="O20" s="147">
        <f>IFERROR(VLOOKUP(G20,Tetti!$J$2:$K80,2,FALSE), 0)</f>
        <v>0</v>
      </c>
      <c r="P20" s="147">
        <f t="shared" si="0"/>
        <v>0</v>
      </c>
      <c r="R20" s="81">
        <v>7</v>
      </c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8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7"/>
      <c r="BC20" s="48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7"/>
      <c r="BO20" s="48"/>
      <c r="BP20" s="46"/>
      <c r="BQ20" s="46"/>
      <c r="BR20" s="46"/>
      <c r="BS20" s="46"/>
      <c r="BT20" s="46"/>
      <c r="BU20" s="46"/>
      <c r="BV20" s="46"/>
      <c r="BW20" s="251"/>
      <c r="BX20" s="46"/>
      <c r="BY20" s="46"/>
      <c r="BZ20" s="47"/>
      <c r="CA20" s="48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7"/>
      <c r="CM20" s="48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7"/>
      <c r="CY20" s="48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  <c r="DK20" s="48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7"/>
    </row>
    <row r="21" spans="1:126" ht="23.4" x14ac:dyDescent="0.3">
      <c r="A21" s="39"/>
      <c r="B21" s="40"/>
      <c r="C21" s="41"/>
      <c r="D21" s="42"/>
      <c r="E21" s="42"/>
      <c r="F21" s="43"/>
      <c r="G21" s="117"/>
      <c r="H21" s="40"/>
      <c r="I21" s="40"/>
      <c r="J21" s="40"/>
      <c r="K21" s="146"/>
      <c r="L21" s="44"/>
      <c r="M21" s="269"/>
      <c r="N21" s="151" t="str">
        <f>IFERROR(VLOOKUP(G21,Tetti!$J$2:$L81,3,FALSE), "")</f>
        <v/>
      </c>
      <c r="O21" s="147">
        <f>IFERROR(VLOOKUP(G21,Tetti!$J$2:$K81,2,FALSE), 0)</f>
        <v>0</v>
      </c>
      <c r="P21" s="147">
        <f t="shared" si="0"/>
        <v>0</v>
      </c>
      <c r="R21" s="81">
        <v>8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7"/>
      <c r="BC21" s="48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/>
      <c r="BO21" s="48"/>
      <c r="BP21" s="46"/>
      <c r="BQ21" s="46"/>
      <c r="BR21" s="46"/>
      <c r="BS21" s="46"/>
      <c r="BT21" s="46"/>
      <c r="BU21" s="46"/>
      <c r="BV21" s="46"/>
      <c r="BW21" s="251"/>
      <c r="BX21" s="46"/>
      <c r="BY21" s="46"/>
      <c r="BZ21" s="47"/>
      <c r="CA21" s="48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7"/>
      <c r="CM21" s="48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7"/>
      <c r="CY21" s="48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7"/>
      <c r="DK21" s="48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7"/>
    </row>
    <row r="22" spans="1:126" ht="23.4" x14ac:dyDescent="0.3">
      <c r="A22" s="39"/>
      <c r="B22" s="40"/>
      <c r="C22" s="41"/>
      <c r="D22" s="42"/>
      <c r="E22" s="42"/>
      <c r="F22" s="43"/>
      <c r="G22" s="117"/>
      <c r="H22" s="40"/>
      <c r="I22" s="40"/>
      <c r="J22" s="40"/>
      <c r="K22" s="146"/>
      <c r="L22" s="44"/>
      <c r="M22" s="269"/>
      <c r="N22" s="151" t="str">
        <f>IFERROR(VLOOKUP(G22,Tetti!$J$2:$L82,3,FALSE), "")</f>
        <v/>
      </c>
      <c r="O22" s="147">
        <f>IFERROR(VLOOKUP(G22,Tetti!$J$2:$K82,2,FALSE), 0)</f>
        <v>0</v>
      </c>
      <c r="P22" s="147">
        <f t="shared" si="0"/>
        <v>0</v>
      </c>
      <c r="R22" s="81">
        <v>9</v>
      </c>
      <c r="S22" s="45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7"/>
      <c r="BC22" s="48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7"/>
      <c r="BO22" s="48"/>
      <c r="BP22" s="46"/>
      <c r="BQ22" s="46"/>
      <c r="BR22" s="46"/>
      <c r="BS22" s="46"/>
      <c r="BT22" s="46"/>
      <c r="BU22" s="46"/>
      <c r="BV22" s="46"/>
      <c r="BW22" s="251"/>
      <c r="BX22" s="46"/>
      <c r="BY22" s="46"/>
      <c r="BZ22" s="47"/>
      <c r="CA22" s="48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7"/>
      <c r="CM22" s="48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7"/>
      <c r="CY22" s="48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7"/>
      <c r="DK22" s="48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7"/>
    </row>
    <row r="23" spans="1:126" ht="23.4" x14ac:dyDescent="0.3">
      <c r="A23" s="39"/>
      <c r="B23" s="40"/>
      <c r="C23" s="41"/>
      <c r="D23" s="42"/>
      <c r="E23" s="42"/>
      <c r="F23" s="43"/>
      <c r="G23" s="117"/>
      <c r="H23" s="40"/>
      <c r="I23" s="40"/>
      <c r="J23" s="40"/>
      <c r="K23" s="146"/>
      <c r="L23" s="44"/>
      <c r="M23" s="269"/>
      <c r="N23" s="151" t="str">
        <f>IFERROR(VLOOKUP(G23,Tetti!$J$2:$L83,3,FALSE), "")</f>
        <v/>
      </c>
      <c r="O23" s="147">
        <f>IFERROR(VLOOKUP(G23,Tetti!$J$2:$K83,2,FALSE), 0)</f>
        <v>0</v>
      </c>
      <c r="P23" s="147">
        <f t="shared" si="0"/>
        <v>0</v>
      </c>
      <c r="R23" s="81">
        <v>10</v>
      </c>
      <c r="S23" s="45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AQ23" s="48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7"/>
      <c r="BC23" s="48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7"/>
      <c r="BO23" s="48"/>
      <c r="BP23" s="46"/>
      <c r="BQ23" s="46"/>
      <c r="BR23" s="46"/>
      <c r="BS23" s="46"/>
      <c r="BT23" s="46"/>
      <c r="BU23" s="46"/>
      <c r="BV23" s="46"/>
      <c r="BW23" s="251"/>
      <c r="BX23" s="46"/>
      <c r="BY23" s="46"/>
      <c r="BZ23" s="47"/>
      <c r="CA23" s="48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7"/>
      <c r="CM23" s="48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7"/>
      <c r="CY23" s="48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7"/>
      <c r="DK23" s="48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7"/>
    </row>
    <row r="24" spans="1:126" ht="23.4" x14ac:dyDescent="0.3">
      <c r="A24" s="39"/>
      <c r="B24" s="40"/>
      <c r="C24" s="41"/>
      <c r="D24" s="42"/>
      <c r="E24" s="42"/>
      <c r="F24" s="43"/>
      <c r="G24" s="117"/>
      <c r="H24" s="40"/>
      <c r="I24" s="40"/>
      <c r="J24" s="40"/>
      <c r="K24" s="146"/>
      <c r="L24" s="44"/>
      <c r="M24" s="269"/>
      <c r="N24" s="151" t="str">
        <f>IFERROR(VLOOKUP(G24,Tetti!$J$2:$L84,3,FALSE), "")</f>
        <v/>
      </c>
      <c r="O24" s="147">
        <f>IFERROR(VLOOKUP(G24,Tetti!$J$2:$K84,2,FALSE), 0)</f>
        <v>0</v>
      </c>
      <c r="P24" s="147">
        <f t="shared" si="0"/>
        <v>0</v>
      </c>
      <c r="R24" s="81">
        <v>11</v>
      </c>
      <c r="S24" s="45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  <c r="AQ24" s="48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7"/>
      <c r="BC24" s="48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7"/>
      <c r="BO24" s="48"/>
      <c r="BP24" s="46"/>
      <c r="BQ24" s="46"/>
      <c r="BR24" s="46"/>
      <c r="BS24" s="46"/>
      <c r="BT24" s="46"/>
      <c r="BU24" s="46"/>
      <c r="BV24" s="46"/>
      <c r="BW24" s="251"/>
      <c r="BX24" s="46"/>
      <c r="BY24" s="46"/>
      <c r="BZ24" s="47"/>
      <c r="CA24" s="48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7"/>
      <c r="CM24" s="48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7"/>
      <c r="CY24" s="48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7"/>
      <c r="DK24" s="48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7"/>
    </row>
    <row r="25" spans="1:126" ht="23.4" x14ac:dyDescent="0.3">
      <c r="A25" s="39"/>
      <c r="B25" s="40"/>
      <c r="C25" s="41"/>
      <c r="D25" s="42"/>
      <c r="E25" s="42"/>
      <c r="F25" s="43"/>
      <c r="G25" s="117"/>
      <c r="H25" s="40"/>
      <c r="I25" s="40"/>
      <c r="J25" s="40"/>
      <c r="K25" s="146"/>
      <c r="L25" s="44"/>
      <c r="M25" s="269"/>
      <c r="N25" s="151" t="str">
        <f>IFERROR(VLOOKUP(G25,Tetti!$J$2:$L85,3,FALSE), "")</f>
        <v/>
      </c>
      <c r="O25" s="147">
        <f>IFERROR(VLOOKUP(G25,Tetti!$J$2:$K85,2,FALSE), 0)</f>
        <v>0</v>
      </c>
      <c r="P25" s="147">
        <f t="shared" si="0"/>
        <v>0</v>
      </c>
      <c r="R25" s="81">
        <v>12</v>
      </c>
      <c r="S25" s="45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7"/>
      <c r="BC25" s="48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7"/>
      <c r="BO25" s="48"/>
      <c r="BP25" s="46"/>
      <c r="BQ25" s="46"/>
      <c r="BR25" s="46"/>
      <c r="BS25" s="46"/>
      <c r="BT25" s="46"/>
      <c r="BU25" s="46"/>
      <c r="BV25" s="46"/>
      <c r="BW25" s="251"/>
      <c r="BX25" s="46"/>
      <c r="BY25" s="46"/>
      <c r="BZ25" s="47"/>
      <c r="CA25" s="48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7"/>
      <c r="CM25" s="48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7"/>
      <c r="CY25" s="48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7"/>
      <c r="DK25" s="48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7"/>
    </row>
    <row r="26" spans="1:126" ht="23.4" x14ac:dyDescent="0.3">
      <c r="A26" s="39"/>
      <c r="B26" s="40"/>
      <c r="C26" s="41"/>
      <c r="D26" s="42"/>
      <c r="E26" s="42"/>
      <c r="F26" s="43"/>
      <c r="G26" s="117"/>
      <c r="H26" s="40"/>
      <c r="I26" s="40"/>
      <c r="J26" s="40"/>
      <c r="K26" s="146"/>
      <c r="L26" s="44"/>
      <c r="M26" s="269"/>
      <c r="N26" s="151" t="str">
        <f>IFERROR(VLOOKUP(G26,Tetti!$J$2:$L86,3,FALSE), "")</f>
        <v/>
      </c>
      <c r="O26" s="147">
        <f>IFERROR(VLOOKUP(G26,Tetti!$J$2:$K86,2,FALSE), 0)</f>
        <v>0</v>
      </c>
      <c r="P26" s="147">
        <f t="shared" si="0"/>
        <v>0</v>
      </c>
      <c r="R26" s="81">
        <v>13</v>
      </c>
      <c r="S26" s="45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48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7"/>
      <c r="BO26" s="48"/>
      <c r="BP26" s="46"/>
      <c r="BQ26" s="46"/>
      <c r="BR26" s="46"/>
      <c r="BS26" s="46"/>
      <c r="BT26" s="46"/>
      <c r="BU26" s="46"/>
      <c r="BV26" s="46"/>
      <c r="BW26" s="251"/>
      <c r="BX26" s="46"/>
      <c r="BY26" s="46"/>
      <c r="BZ26" s="47"/>
      <c r="CA26" s="48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7"/>
      <c r="CM26" s="48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7"/>
      <c r="CY26" s="48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7"/>
      <c r="DK26" s="48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7"/>
    </row>
    <row r="27" spans="1:126" ht="23.4" x14ac:dyDescent="0.3">
      <c r="A27" s="39"/>
      <c r="B27" s="40"/>
      <c r="C27" s="41"/>
      <c r="D27" s="42"/>
      <c r="E27" s="42"/>
      <c r="F27" s="43"/>
      <c r="G27" s="117"/>
      <c r="H27" s="40"/>
      <c r="I27" s="40"/>
      <c r="J27" s="40"/>
      <c r="K27" s="146"/>
      <c r="L27" s="44"/>
      <c r="M27" s="269"/>
      <c r="N27" s="151" t="str">
        <f>IFERROR(VLOOKUP(G27,Tetti!$J$2:$L87,3,FALSE), "")</f>
        <v/>
      </c>
      <c r="O27" s="147">
        <f>IFERROR(VLOOKUP(G27,Tetti!$J$2:$K87,2,FALSE), 0)</f>
        <v>0</v>
      </c>
      <c r="P27" s="147">
        <f t="shared" si="0"/>
        <v>0</v>
      </c>
      <c r="R27" s="81">
        <v>14</v>
      </c>
      <c r="S27" s="45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48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7"/>
      <c r="BO27" s="48"/>
      <c r="BP27" s="46"/>
      <c r="BQ27" s="46"/>
      <c r="BR27" s="46"/>
      <c r="BS27" s="46"/>
      <c r="BT27" s="46"/>
      <c r="BU27" s="46"/>
      <c r="BV27" s="46"/>
      <c r="BW27" s="251"/>
      <c r="BX27" s="46"/>
      <c r="BY27" s="46"/>
      <c r="BZ27" s="47"/>
      <c r="CA27" s="48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7"/>
      <c r="CM27" s="48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7"/>
      <c r="CY27" s="48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7"/>
      <c r="DK27" s="48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7"/>
    </row>
    <row r="28" spans="1:126" ht="24" thickBot="1" x14ac:dyDescent="0.35">
      <c r="A28" s="39"/>
      <c r="B28" s="40"/>
      <c r="C28" s="41"/>
      <c r="D28" s="42"/>
      <c r="E28" s="42"/>
      <c r="F28" s="43"/>
      <c r="G28" s="117"/>
      <c r="H28" s="40"/>
      <c r="I28" s="40"/>
      <c r="J28" s="40"/>
      <c r="K28" s="146"/>
      <c r="L28" s="44"/>
      <c r="M28" s="269"/>
      <c r="N28" s="151" t="str">
        <f>IFERROR(VLOOKUP(G28,Tetti!$J$2:$L88,3,FALSE), "")</f>
        <v/>
      </c>
      <c r="O28" s="147">
        <f>IFERROR(VLOOKUP(G28,Tetti!$J$2:$K88,2,FALSE), 0)</f>
        <v>0</v>
      </c>
      <c r="P28" s="147">
        <f t="shared" si="0"/>
        <v>0</v>
      </c>
      <c r="R28" s="106">
        <v>15</v>
      </c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9"/>
      <c r="AQ28" s="110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9"/>
      <c r="BC28" s="110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9"/>
      <c r="BO28" s="110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9"/>
      <c r="CA28" s="110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110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9"/>
      <c r="CY28" s="110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9"/>
      <c r="DK28" s="110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9"/>
    </row>
    <row r="29" spans="1:126" ht="68.55" customHeight="1" thickBot="1" x14ac:dyDescent="0.35">
      <c r="A29" s="139" t="s">
        <v>230</v>
      </c>
      <c r="B29" s="137" t="s">
        <v>205</v>
      </c>
      <c r="C29" s="130" t="s">
        <v>206</v>
      </c>
      <c r="D29" s="82" t="s">
        <v>216</v>
      </c>
      <c r="E29" s="82" t="s">
        <v>217</v>
      </c>
      <c r="F29" s="130" t="s">
        <v>232</v>
      </c>
      <c r="G29" s="83" t="s">
        <v>195</v>
      </c>
      <c r="H29" s="130" t="s">
        <v>238</v>
      </c>
      <c r="I29" s="130" t="s">
        <v>218</v>
      </c>
      <c r="J29" s="130" t="s">
        <v>222</v>
      </c>
      <c r="K29" s="134" t="s">
        <v>219</v>
      </c>
      <c r="L29" s="83" t="s">
        <v>2054</v>
      </c>
      <c r="M29" s="267" t="s">
        <v>2034</v>
      </c>
      <c r="N29" s="83" t="s">
        <v>226</v>
      </c>
      <c r="O29" s="83" t="s">
        <v>220</v>
      </c>
      <c r="P29" s="83" t="s">
        <v>221</v>
      </c>
      <c r="R29" s="335" t="s">
        <v>199</v>
      </c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36"/>
      <c r="CU29" s="336"/>
      <c r="CV29" s="336"/>
      <c r="CW29" s="336"/>
      <c r="CX29" s="336"/>
      <c r="CY29" s="336"/>
      <c r="CZ29" s="336"/>
      <c r="DA29" s="336"/>
      <c r="DB29" s="336"/>
      <c r="DC29" s="336"/>
      <c r="DD29" s="336"/>
      <c r="DE29" s="336"/>
      <c r="DF29" s="336"/>
      <c r="DG29" s="336"/>
      <c r="DH29" s="336"/>
      <c r="DI29" s="336"/>
      <c r="DJ29" s="336"/>
      <c r="DK29" s="336"/>
      <c r="DL29" s="336"/>
      <c r="DM29" s="336"/>
      <c r="DN29" s="336"/>
      <c r="DO29" s="336"/>
      <c r="DP29" s="336"/>
      <c r="DQ29" s="336"/>
      <c r="DR29" s="336"/>
      <c r="DS29" s="336"/>
      <c r="DT29" s="336"/>
      <c r="DU29" s="336"/>
      <c r="DV29" s="337"/>
    </row>
    <row r="30" spans="1:126" ht="30" customHeight="1" x14ac:dyDescent="0.3">
      <c r="A30" s="138"/>
      <c r="B30" s="105" t="str">
        <f t="shared" ref="B30:B39" si="1">IF(OR($B$4="DM 223/2020 - MIT",$B$4="FSC (D.Cipe 98/2017)"),"XXXX","")</f>
        <v>XXXX</v>
      </c>
      <c r="C30" s="86"/>
      <c r="D30" s="87"/>
      <c r="E30" s="87"/>
      <c r="F30" s="85"/>
      <c r="G30" s="88"/>
      <c r="H30" s="73"/>
      <c r="I30" s="85"/>
      <c r="J30" s="85"/>
      <c r="K30" s="150" t="str">
        <f t="shared" ref="K30:K39" si="2">IF(OR($B$4="DM 223/2020 - MIT",$B$4="FSC (D.Cipe 98/2017)"),"XXXX","")</f>
        <v>XXXX</v>
      </c>
      <c r="L30" s="89" t="str">
        <f>IF(OR($B$4="DM 223/2020 - MIT",$B$4="FSC (D.Cipe 98/2017)"),"Il fondo prescelto non ammette infrastrutture","")</f>
        <v>Il fondo prescelto non ammette infrastrutture</v>
      </c>
      <c r="M30" s="40"/>
      <c r="N30" s="151" t="str">
        <f>IFERROR(VLOOKUP(G30,Infrastrutture!$A$2:$B$9,2,FALSE), "")</f>
        <v/>
      </c>
      <c r="O30" s="148"/>
      <c r="P30" s="149">
        <f t="shared" ref="P30:P39" si="3">IF(K30&lt;O30,"ERRORE",O30*PERCCONTRIB)</f>
        <v>0</v>
      </c>
      <c r="R30" s="111">
        <v>20</v>
      </c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2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5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4"/>
      <c r="BC30" s="115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4"/>
      <c r="BO30" s="115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4"/>
      <c r="CA30" s="115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4"/>
      <c r="CM30" s="115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4"/>
      <c r="CY30" s="115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4"/>
      <c r="DK30" s="115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4"/>
    </row>
    <row r="31" spans="1:126" ht="30" customHeight="1" x14ac:dyDescent="0.3">
      <c r="A31" s="84"/>
      <c r="B31" s="105" t="str">
        <f t="shared" si="1"/>
        <v>XXXX</v>
      </c>
      <c r="C31" s="86"/>
      <c r="D31" s="87"/>
      <c r="E31" s="87"/>
      <c r="F31" s="85"/>
      <c r="G31" s="88"/>
      <c r="H31" s="73"/>
      <c r="I31" s="85"/>
      <c r="J31" s="85"/>
      <c r="K31" s="150" t="str">
        <f t="shared" si="2"/>
        <v>XXXX</v>
      </c>
      <c r="L31" s="89" t="str">
        <f t="shared" ref="L31:L39" si="4">IF(OR($B$4="DM 223/2020 - MIT",$B$4="FSC (D.Cipe 98/2017)"),"Il fondo prescelto non ammette infrastrutture","")</f>
        <v>Il fondo prescelto non ammette infrastrutture</v>
      </c>
      <c r="M31" s="40"/>
      <c r="N31" s="151" t="str">
        <f>IFERROR(VLOOKUP(G31,Infrastrutture!$A$2:$B$9,2,FALSE), "")</f>
        <v/>
      </c>
      <c r="O31" s="148"/>
      <c r="P31" s="149">
        <f t="shared" si="3"/>
        <v>0</v>
      </c>
      <c r="R31" s="81">
        <v>21</v>
      </c>
      <c r="S31" s="4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5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8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  <c r="BC31" s="48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8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8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7"/>
      <c r="CM31" s="48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8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7"/>
      <c r="DK31" s="48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7"/>
    </row>
    <row r="32" spans="1:126" ht="30" customHeight="1" x14ac:dyDescent="0.3">
      <c r="A32" s="84"/>
      <c r="B32" s="105" t="str">
        <f t="shared" si="1"/>
        <v>XXXX</v>
      </c>
      <c r="C32" s="86"/>
      <c r="D32" s="87"/>
      <c r="E32" s="87"/>
      <c r="F32" s="85"/>
      <c r="G32" s="88"/>
      <c r="H32" s="73"/>
      <c r="I32" s="85"/>
      <c r="J32" s="85"/>
      <c r="K32" s="150" t="str">
        <f t="shared" si="2"/>
        <v>XXXX</v>
      </c>
      <c r="L32" s="89" t="str">
        <f t="shared" si="4"/>
        <v>Il fondo prescelto non ammette infrastrutture</v>
      </c>
      <c r="M32" s="40"/>
      <c r="N32" s="151" t="str">
        <f>IFERROR(VLOOKUP(G32,Infrastrutture!$A$2:$B$9,2,FALSE), "")</f>
        <v/>
      </c>
      <c r="O32" s="148"/>
      <c r="P32" s="149">
        <f t="shared" si="3"/>
        <v>0</v>
      </c>
      <c r="R32" s="81">
        <v>22</v>
      </c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5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  <c r="AQ32" s="48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  <c r="BC32" s="48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8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  <c r="CA32" s="48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7"/>
      <c r="CM32" s="48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7"/>
      <c r="CY32" s="48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  <c r="DK32" s="48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7"/>
    </row>
    <row r="33" spans="1:126" ht="30" customHeight="1" x14ac:dyDescent="0.3">
      <c r="A33" s="84"/>
      <c r="B33" s="105" t="str">
        <f t="shared" si="1"/>
        <v>XXXX</v>
      </c>
      <c r="C33" s="86"/>
      <c r="D33" s="87"/>
      <c r="E33" s="87"/>
      <c r="F33" s="85"/>
      <c r="G33" s="88"/>
      <c r="H33" s="73"/>
      <c r="I33" s="85"/>
      <c r="J33" s="85"/>
      <c r="K33" s="150" t="str">
        <f t="shared" si="2"/>
        <v>XXXX</v>
      </c>
      <c r="L33" s="89" t="str">
        <f t="shared" si="4"/>
        <v>Il fondo prescelto non ammette infrastrutture</v>
      </c>
      <c r="M33" s="40"/>
      <c r="N33" s="151" t="str">
        <f>IFERROR(VLOOKUP(G33,Infrastrutture!$A$2:$B$9,2,FALSE), "")</f>
        <v/>
      </c>
      <c r="O33" s="148"/>
      <c r="P33" s="149">
        <f t="shared" si="3"/>
        <v>0</v>
      </c>
      <c r="R33" s="81">
        <v>23</v>
      </c>
      <c r="S33" s="45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5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48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8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8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7"/>
      <c r="CM33" s="48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7"/>
      <c r="CY33" s="48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7"/>
      <c r="DK33" s="48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7"/>
    </row>
    <row r="34" spans="1:126" ht="30" customHeight="1" x14ac:dyDescent="0.3">
      <c r="A34" s="84"/>
      <c r="B34" s="105" t="str">
        <f t="shared" si="1"/>
        <v>XXXX</v>
      </c>
      <c r="C34" s="86"/>
      <c r="D34" s="87"/>
      <c r="E34" s="87"/>
      <c r="F34" s="85"/>
      <c r="G34" s="88"/>
      <c r="H34" s="73"/>
      <c r="I34" s="85"/>
      <c r="J34" s="85"/>
      <c r="K34" s="150" t="str">
        <f t="shared" si="2"/>
        <v>XXXX</v>
      </c>
      <c r="L34" s="89" t="str">
        <f t="shared" si="4"/>
        <v>Il fondo prescelto non ammette infrastrutture</v>
      </c>
      <c r="M34" s="40"/>
      <c r="N34" s="151" t="str">
        <f>IFERROR(VLOOKUP(G34,Infrastrutture!$A$2:$B$9,2,FALSE), "")</f>
        <v/>
      </c>
      <c r="O34" s="148"/>
      <c r="P34" s="149">
        <f t="shared" si="3"/>
        <v>0</v>
      </c>
      <c r="R34" s="81">
        <v>24</v>
      </c>
      <c r="S34" s="45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5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  <c r="AQ34" s="48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7"/>
      <c r="BC34" s="48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8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8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7"/>
      <c r="CM34" s="48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7"/>
      <c r="CY34" s="48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7"/>
      <c r="DK34" s="48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7"/>
    </row>
    <row r="35" spans="1:126" ht="30" customHeight="1" x14ac:dyDescent="0.3">
      <c r="A35" s="84"/>
      <c r="B35" s="105" t="str">
        <f t="shared" si="1"/>
        <v>XXXX</v>
      </c>
      <c r="C35" s="86"/>
      <c r="D35" s="87"/>
      <c r="E35" s="87"/>
      <c r="F35" s="85"/>
      <c r="G35" s="88"/>
      <c r="H35" s="73"/>
      <c r="I35" s="85"/>
      <c r="J35" s="85"/>
      <c r="K35" s="150" t="str">
        <f t="shared" si="2"/>
        <v>XXXX</v>
      </c>
      <c r="L35" s="89" t="str">
        <f t="shared" si="4"/>
        <v>Il fondo prescelto non ammette infrastrutture</v>
      </c>
      <c r="M35" s="40"/>
      <c r="N35" s="151" t="str">
        <f>IFERROR(VLOOKUP(G35,Infrastrutture!$A$2:$B$9,2,FALSE), "")</f>
        <v/>
      </c>
      <c r="O35" s="148"/>
      <c r="P35" s="149">
        <f t="shared" si="3"/>
        <v>0</v>
      </c>
      <c r="R35" s="81">
        <v>25</v>
      </c>
      <c r="S35" s="45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5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8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8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7"/>
      <c r="CM35" s="48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7"/>
      <c r="CY35" s="48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  <c r="DK35" s="48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7"/>
    </row>
    <row r="36" spans="1:126" ht="30" customHeight="1" x14ac:dyDescent="0.3">
      <c r="A36" s="84"/>
      <c r="B36" s="105" t="str">
        <f t="shared" si="1"/>
        <v>XXXX</v>
      </c>
      <c r="C36" s="86"/>
      <c r="D36" s="87"/>
      <c r="E36" s="87"/>
      <c r="F36" s="85"/>
      <c r="G36" s="88"/>
      <c r="H36" s="73"/>
      <c r="I36" s="85"/>
      <c r="J36" s="85"/>
      <c r="K36" s="150" t="str">
        <f t="shared" si="2"/>
        <v>XXXX</v>
      </c>
      <c r="L36" s="89" t="str">
        <f t="shared" si="4"/>
        <v>Il fondo prescelto non ammette infrastrutture</v>
      </c>
      <c r="M36" s="40"/>
      <c r="N36" s="151" t="str">
        <f>IFERROR(VLOOKUP(G36,Infrastrutture!$A$2:$B$9,2,FALSE), "")</f>
        <v/>
      </c>
      <c r="O36" s="148"/>
      <c r="P36" s="149">
        <f t="shared" si="3"/>
        <v>0</v>
      </c>
      <c r="R36" s="81">
        <v>26</v>
      </c>
      <c r="S36" s="45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5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8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7"/>
      <c r="BC36" s="48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7"/>
      <c r="BO36" s="48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8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7"/>
      <c r="CM36" s="48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7"/>
      <c r="CY36" s="48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7"/>
      <c r="DK36" s="48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7"/>
    </row>
    <row r="37" spans="1:126" ht="30" customHeight="1" x14ac:dyDescent="0.3">
      <c r="A37" s="84"/>
      <c r="B37" s="105" t="str">
        <f t="shared" si="1"/>
        <v>XXXX</v>
      </c>
      <c r="C37" s="86"/>
      <c r="D37" s="87"/>
      <c r="E37" s="87"/>
      <c r="F37" s="85"/>
      <c r="G37" s="88"/>
      <c r="H37" s="73"/>
      <c r="I37" s="85"/>
      <c r="J37" s="85"/>
      <c r="K37" s="150" t="str">
        <f t="shared" si="2"/>
        <v>XXXX</v>
      </c>
      <c r="L37" s="89" t="str">
        <f t="shared" si="4"/>
        <v>Il fondo prescelto non ammette infrastrutture</v>
      </c>
      <c r="M37" s="40"/>
      <c r="N37" s="151" t="str">
        <f>IFERROR(VLOOKUP(G37,Infrastrutture!$A$2:$B$9,2,FALSE), "")</f>
        <v/>
      </c>
      <c r="O37" s="148"/>
      <c r="P37" s="149">
        <f t="shared" si="3"/>
        <v>0</v>
      </c>
      <c r="R37" s="81">
        <v>27</v>
      </c>
      <c r="S37" s="45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5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8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  <c r="BC37" s="48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7"/>
      <c r="BO37" s="48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8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7"/>
      <c r="CM37" s="48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7"/>
      <c r="CY37" s="48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  <c r="DK37" s="48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7"/>
    </row>
    <row r="38" spans="1:126" ht="30" customHeight="1" x14ac:dyDescent="0.3">
      <c r="A38" s="84"/>
      <c r="B38" s="105" t="str">
        <f t="shared" si="1"/>
        <v>XXXX</v>
      </c>
      <c r="C38" s="86"/>
      <c r="D38" s="87"/>
      <c r="E38" s="87"/>
      <c r="F38" s="85"/>
      <c r="G38" s="88"/>
      <c r="H38" s="73"/>
      <c r="I38" s="85"/>
      <c r="J38" s="85"/>
      <c r="K38" s="150" t="str">
        <f t="shared" si="2"/>
        <v>XXXX</v>
      </c>
      <c r="L38" s="89" t="str">
        <f t="shared" si="4"/>
        <v>Il fondo prescelto non ammette infrastrutture</v>
      </c>
      <c r="M38" s="40"/>
      <c r="N38" s="151" t="str">
        <f>IFERROR(VLOOKUP(G38,Infrastrutture!$A$2:$B$9,2,FALSE), "")</f>
        <v/>
      </c>
      <c r="O38" s="148"/>
      <c r="P38" s="149">
        <f t="shared" si="3"/>
        <v>0</v>
      </c>
      <c r="R38" s="81">
        <v>28</v>
      </c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5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  <c r="AQ38" s="48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  <c r="BC38" s="48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  <c r="BO38" s="48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  <c r="CA38" s="48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8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7"/>
      <c r="CY38" s="48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7"/>
      <c r="DK38" s="48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7"/>
    </row>
    <row r="39" spans="1:126" ht="30" customHeight="1" thickBot="1" x14ac:dyDescent="0.35">
      <c r="A39" s="84"/>
      <c r="B39" s="144" t="str">
        <f t="shared" si="1"/>
        <v>XXXX</v>
      </c>
      <c r="C39" s="90"/>
      <c r="D39" s="87"/>
      <c r="E39" s="87"/>
      <c r="F39" s="85"/>
      <c r="G39" s="91"/>
      <c r="H39" s="132"/>
      <c r="I39" s="85"/>
      <c r="J39" s="85"/>
      <c r="K39" s="150" t="str">
        <f t="shared" si="2"/>
        <v>XXXX</v>
      </c>
      <c r="L39" s="89" t="str">
        <f t="shared" si="4"/>
        <v>Il fondo prescelto non ammette infrastrutture</v>
      </c>
      <c r="M39" s="268"/>
      <c r="N39" s="151" t="str">
        <f>IFERROR(VLOOKUP(G39,Infrastrutture!$A$2:$B$9,2,FALSE), "")</f>
        <v/>
      </c>
      <c r="O39" s="148"/>
      <c r="P39" s="149">
        <f t="shared" si="3"/>
        <v>0</v>
      </c>
      <c r="R39" s="81">
        <v>29</v>
      </c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  <c r="AQ39" s="52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1"/>
      <c r="BC39" s="52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1"/>
      <c r="BO39" s="52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  <c r="CA39" s="52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1"/>
      <c r="CM39" s="52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1"/>
      <c r="CY39" s="52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1"/>
      <c r="DK39" s="52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1"/>
    </row>
    <row r="40" spans="1:126" s="9" customFormat="1" ht="21.75" customHeight="1" thickTop="1" thickBot="1" x14ac:dyDescent="0.35">
      <c r="A40" s="10" t="s">
        <v>196</v>
      </c>
      <c r="B40" s="131">
        <f>SUM(B14:B28)</f>
        <v>0</v>
      </c>
      <c r="C40" s="92">
        <f>SUM(C14:C28)</f>
        <v>0</v>
      </c>
      <c r="D40" s="93"/>
      <c r="E40" s="93"/>
      <c r="F40" s="93"/>
      <c r="G40" s="94"/>
      <c r="H40" s="145"/>
      <c r="I40" s="94"/>
      <c r="J40" s="94"/>
      <c r="K40" s="94"/>
      <c r="L40" s="94"/>
      <c r="M40" s="270">
        <f>+SUM(M14:M28)</f>
        <v>0</v>
      </c>
      <c r="N40" s="94"/>
      <c r="O40" s="261">
        <f>SUM(O14:O28)</f>
        <v>0</v>
      </c>
      <c r="P40" s="261">
        <f>SUM(P14:P28)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</row>
    <row r="41" spans="1:126" ht="16.8" thickTop="1" thickBot="1" x14ac:dyDescent="0.35">
      <c r="A41" s="95" t="s">
        <v>197</v>
      </c>
      <c r="B41" s="96"/>
      <c r="C41" s="97"/>
      <c r="D41" s="97"/>
      <c r="E41" s="98"/>
      <c r="F41" s="98"/>
      <c r="G41" s="98"/>
      <c r="H41" s="98"/>
      <c r="I41" s="98"/>
      <c r="J41" s="98"/>
      <c r="K41" s="98"/>
      <c r="L41" s="99"/>
      <c r="M41" s="271">
        <f>+SUM(M30:M39)</f>
        <v>0</v>
      </c>
      <c r="N41" s="99"/>
      <c r="O41" s="264">
        <f>+SUM(O30:O39)</f>
        <v>0</v>
      </c>
      <c r="P41" s="265">
        <f>+SUM(P30:P39)</f>
        <v>0</v>
      </c>
    </row>
    <row r="42" spans="1:126" ht="16.2" thickBot="1" x14ac:dyDescent="0.35">
      <c r="A42" s="100" t="s">
        <v>198</v>
      </c>
      <c r="B42" s="101"/>
      <c r="C42" s="102"/>
      <c r="D42" s="102"/>
      <c r="E42" s="103"/>
      <c r="F42" s="103"/>
      <c r="G42" s="103"/>
      <c r="H42" s="103"/>
      <c r="I42" s="103"/>
      <c r="J42" s="103"/>
      <c r="K42" s="103"/>
      <c r="L42" s="104"/>
      <c r="M42" s="104"/>
      <c r="N42" s="104"/>
      <c r="O42" s="262">
        <f>+O40+O41</f>
        <v>0</v>
      </c>
      <c r="P42" s="263">
        <f>+SUM(P31:P40)</f>
        <v>0</v>
      </c>
    </row>
  </sheetData>
  <dataConsolidate/>
  <mergeCells count="34">
    <mergeCell ref="A1:P1"/>
    <mergeCell ref="R1:CX1"/>
    <mergeCell ref="B3:C3"/>
    <mergeCell ref="F3:G3"/>
    <mergeCell ref="H3:I3"/>
    <mergeCell ref="J3:K3"/>
    <mergeCell ref="B4:C4"/>
    <mergeCell ref="F4:G4"/>
    <mergeCell ref="H4:I4"/>
    <mergeCell ref="J4:K4"/>
    <mergeCell ref="B5:C5"/>
    <mergeCell ref="H5:I5"/>
    <mergeCell ref="J5:K5"/>
    <mergeCell ref="B7:C7"/>
    <mergeCell ref="D7:E7"/>
    <mergeCell ref="H7:I7"/>
    <mergeCell ref="J7:K7"/>
    <mergeCell ref="B8:C8"/>
    <mergeCell ref="D8:E8"/>
    <mergeCell ref="B9:C9"/>
    <mergeCell ref="D9:E9"/>
    <mergeCell ref="A11:A12"/>
    <mergeCell ref="D11:K12"/>
    <mergeCell ref="R11:DV11"/>
    <mergeCell ref="S12:AD12"/>
    <mergeCell ref="AE12:AP12"/>
    <mergeCell ref="AQ12:BB12"/>
    <mergeCell ref="BC12:BN12"/>
    <mergeCell ref="BO12:BZ12"/>
    <mergeCell ref="CA12:CL12"/>
    <mergeCell ref="CM12:CX12"/>
    <mergeCell ref="CY12:DJ12"/>
    <mergeCell ref="DK12:DV12"/>
    <mergeCell ref="R29:DV29"/>
  </mergeCells>
  <conditionalFormatting sqref="S14:CX28 S30:CX39">
    <cfRule type="cellIs" dxfId="181" priority="11" operator="equal">
      <formula>3</formula>
    </cfRule>
    <cfRule type="cellIs" dxfId="180" priority="12" operator="equal">
      <formula>2</formula>
    </cfRule>
    <cfRule type="cellIs" dxfId="179" priority="13" operator="equal">
      <formula>1</formula>
    </cfRule>
  </conditionalFormatting>
  <conditionalFormatting sqref="B12">
    <cfRule type="cellIs" dxfId="178" priority="14" operator="greaterThan">
      <formula>#REF!</formula>
    </cfRule>
  </conditionalFormatting>
  <conditionalFormatting sqref="I15:I28">
    <cfRule type="cellIs" dxfId="177" priority="10" operator="equal">
      <formula>$N$14="Metano"</formula>
    </cfRule>
  </conditionalFormatting>
  <conditionalFormatting sqref="CY14:DJ28">
    <cfRule type="cellIs" dxfId="176" priority="7" operator="equal">
      <formula>3</formula>
    </cfRule>
    <cfRule type="cellIs" dxfId="175" priority="8" operator="equal">
      <formula>2</formula>
    </cfRule>
    <cfRule type="cellIs" dxfId="174" priority="9" operator="equal">
      <formula>1</formula>
    </cfRule>
  </conditionalFormatting>
  <conditionalFormatting sqref="DK14:DV28">
    <cfRule type="cellIs" dxfId="173" priority="4" operator="equal">
      <formula>3</formula>
    </cfRule>
    <cfRule type="cellIs" dxfId="172" priority="5" operator="equal">
      <formula>2</formula>
    </cfRule>
    <cfRule type="cellIs" dxfId="171" priority="6" operator="equal">
      <formula>1</formula>
    </cfRule>
  </conditionalFormatting>
  <conditionalFormatting sqref="CY30:DV39">
    <cfRule type="cellIs" dxfId="170" priority="1" operator="equal">
      <formula>3</formula>
    </cfRule>
    <cfRule type="cellIs" dxfId="169" priority="2" operator="equal">
      <formula>2</formula>
    </cfRule>
    <cfRule type="cellIs" dxfId="168" priority="3" operator="equal">
      <formula>1</formula>
    </cfRule>
  </conditionalFormatting>
  <dataValidations count="8">
    <dataValidation type="list" errorStyle="information" allowBlank="1" showInputMessage="1" showErrorMessage="1" sqref="C14:C28">
      <formula1>"0,1"</formula1>
    </dataValidation>
    <dataValidation allowBlank="1" showInputMessage="1" showErrorMessage="1" prompt="Inserire il codice già inserito nella scheda dedicata sulla raccolta del fabbisogno, che deve identificare univocamente la proposta per tutto il procedimento" sqref="B30:B39"/>
    <dataValidation type="list" allowBlank="1" showInputMessage="1" showErrorMessage="1" prompt="Se l'intervento è allocato su più annualità indicare quali nel campo &quot;Note particolari&quot;" sqref="J30:J39">
      <formula1>"0,1"</formula1>
    </dataValidation>
    <dataValidation allowBlank="1" showInputMessage="1" showErrorMessage="1" prompt="Importo totale dell'itero intervento proposto (totale per riga, netto IVA)" sqref="K30:K39"/>
    <dataValidation allowBlank="1" showInputMessage="1" showErrorMessage="1" prompt="Se l'investimento è spalmato su più annualità inserire il valore allocato nell'anno in esame e sul quale si chiede la quota di contributo." sqref="O30:O39"/>
    <dataValidation type="custom" allowBlank="1" showInputMessage="1" showErrorMessage="1" error="Inserire il numero di colonnine di ricarica solo nel caso che la &quot;Tipologia intervento&quot; sia colonnine di ricarica elettrica" prompt="Nel caso la &quot;Tipologia intervento&quot; sia colonnine di ricarica elettrica inserirne il numero" sqref="H30:H39">
      <formula1>G30="Colonnine di ricarica autobus elettrici e relativi apparati"</formula1>
    </dataValidation>
    <dataValidation type="list" allowBlank="1" showInputMessage="1" showErrorMessage="1" sqref="S14:DV28 S30:DV39">
      <formula1>"1,2,3"</formula1>
    </dataValidation>
    <dataValidation type="list" allowBlank="1" showInputMessage="1" showErrorMessage="1" sqref="C30:C39 F30:F39 H14:J28 I30:I39 B14:B28 M14:M28 M30:M39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Width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="La targa inserita non rientra tra quelle presenti in banca dati, controllare se corretto" prompt="In caso di sostituzione di un mezzo più vetusto indicare la targa di quello sotituito (senza spazi)">
          <x14:formula1>
            <xm:f>Targhe!$D$2:$D$1228</xm:f>
          </x14:formula1>
          <xm:sqref>D14:D28</xm:sqref>
        </x14:dataValidation>
        <x14:dataValidation type="list" allowBlank="1" showInputMessage="1" showErrorMessage="1">
          <x14:formula1>
            <xm:f>Aziende!$E$3:$E$11</xm:f>
          </x14:formula1>
          <xm:sqref>B5:C5</xm:sqref>
        </x14:dataValidation>
        <x14:dataValidation type="list" allowBlank="1" showInputMessage="1" showErrorMessage="1" prompt="Indicare l'impiego in riferimento al Contratto di Servizio TPL Marche a cui sarà assegnato il mezzo">
          <x14:formula1>
            <xm:f>'Assegnazione fondi'!$K$2:$K$3</xm:f>
          </x14:formula1>
          <xm:sqref>E14:E28</xm:sqref>
        </x14:dataValidation>
        <x14:dataValidation type="list" allowBlank="1" showInputMessage="1" showErrorMessage="1" error="Scegli un'opzione dell'elenco proposto">
          <x14:formula1>
            <xm:f>Tetti!$J$2:$J$65</xm:f>
          </x14:formula1>
          <xm:sqref>G14:G28</xm:sqref>
        </x14:dataValidation>
        <x14:dataValidation type="list" allowBlank="1" showInputMessage="1" showErrorMessage="1" error="Scegli opzione dall'elenco proposto">
          <x14:formula1>
            <xm:f>Infrastrutture!$A$2:$A$9</xm:f>
          </x14:formula1>
          <xm:sqref>G30:G39</xm:sqref>
        </x14:dataValidation>
        <x14:dataValidation type="list" allowBlank="1" showInputMessage="1" showErrorMessage="1">
          <x14:formula1>
            <xm:f>Aziende!$A$3:$A$13</xm:f>
          </x14:formula1>
          <xm:sqref>A14:A28 A30:A39</xm:sqref>
        </x14:dataValidation>
        <x14:dataValidation type="list" allowBlank="1" showInputMessage="1" showErrorMessage="1">
          <x14:formula1>
            <xm:f>'Assegnazione fondi'!$I$2:$I$16</xm:f>
          </x14:formula1>
          <xm:sqref>B4</xm:sqref>
        </x14:dataValidation>
        <x14:dataValidation type="list" allowBlank="1" showInputMessage="1" showErrorMessage="1">
          <x14:formula1>
            <xm:f>Aziende!$A$3:$A$197</xm:f>
          </x14:formula1>
          <xm:sqref>B2</xm:sqref>
        </x14:dataValidation>
        <x14:dataValidation type="list" allowBlank="1" showInputMessage="1" showErrorMessage="1">
          <x14:formula1>
            <xm:f>Aziende!$C$3:$C$7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140</vt:i4>
      </vt:variant>
    </vt:vector>
  </HeadingPairs>
  <TitlesOfParts>
    <vt:vector size="166" baseType="lpstr">
      <vt:lpstr>QUADRO</vt:lpstr>
      <vt:lpstr>DM 223_2018</vt:lpstr>
      <vt:lpstr>DM 223_2019</vt:lpstr>
      <vt:lpstr>DM 223_2020</vt:lpstr>
      <vt:lpstr>DM 223_2021</vt:lpstr>
      <vt:lpstr>DM 223_2022</vt:lpstr>
      <vt:lpstr>DM 223_2023</vt:lpstr>
      <vt:lpstr>DM 223_2024</vt:lpstr>
      <vt:lpstr>DM 223_2025</vt:lpstr>
      <vt:lpstr>DM 81_2019</vt:lpstr>
      <vt:lpstr>DM 81_2020</vt:lpstr>
      <vt:lpstr>DM 81_2021</vt:lpstr>
      <vt:lpstr>DM 81_2022</vt:lpstr>
      <vt:lpstr>DM 81_2023</vt:lpstr>
      <vt:lpstr>DM 81_2024</vt:lpstr>
      <vt:lpstr>DM 81_2025</vt:lpstr>
      <vt:lpstr>DM 315_2022</vt:lpstr>
      <vt:lpstr>DM 315_2023</vt:lpstr>
      <vt:lpstr>DM 315_2024</vt:lpstr>
      <vt:lpstr>DM 315_2025</vt:lpstr>
      <vt:lpstr>DM 315_2026</vt:lpstr>
      <vt:lpstr>Assegnazione fondi</vt:lpstr>
      <vt:lpstr>Aziende</vt:lpstr>
      <vt:lpstr>Tetti</vt:lpstr>
      <vt:lpstr>Infrastrutture</vt:lpstr>
      <vt:lpstr>Targhe</vt:lpstr>
      <vt:lpstr>'DM 223_2019'!_IMPIEGO2</vt:lpstr>
      <vt:lpstr>'DM 223_2020'!_IMPIEGO2</vt:lpstr>
      <vt:lpstr>'DM 223_2021'!_IMPIEGO2</vt:lpstr>
      <vt:lpstr>'DM 223_2022'!_IMPIEGO2</vt:lpstr>
      <vt:lpstr>'DM 223_2023'!_IMPIEGO2</vt:lpstr>
      <vt:lpstr>'DM 223_2024'!_IMPIEGO2</vt:lpstr>
      <vt:lpstr>'DM 223_2025'!_IMPIEGO2</vt:lpstr>
      <vt:lpstr>'DM 315_2022'!_IMPIEGO2</vt:lpstr>
      <vt:lpstr>'DM 315_2023'!_IMPIEGO2</vt:lpstr>
      <vt:lpstr>'DM 315_2024'!_IMPIEGO2</vt:lpstr>
      <vt:lpstr>'DM 315_2025'!_IMPIEGO2</vt:lpstr>
      <vt:lpstr>'DM 315_2026'!_IMPIEGO2</vt:lpstr>
      <vt:lpstr>'DM 81_2019'!_IMPIEGO2</vt:lpstr>
      <vt:lpstr>'DM 81_2020'!_IMPIEGO2</vt:lpstr>
      <vt:lpstr>'DM 81_2021'!_IMPIEGO2</vt:lpstr>
      <vt:lpstr>'DM 81_2022'!_IMPIEGO2</vt:lpstr>
      <vt:lpstr>'DM 81_2023'!_IMPIEGO2</vt:lpstr>
      <vt:lpstr>'DM 81_2024'!_IMPIEGO2</vt:lpstr>
      <vt:lpstr>'DM 81_2025'!_IMPIEGO2</vt:lpstr>
      <vt:lpstr>_IMPIEGO2</vt:lpstr>
      <vt:lpstr>'DM 223_2019'!Impiego</vt:lpstr>
      <vt:lpstr>'DM 223_2020'!Impiego</vt:lpstr>
      <vt:lpstr>'DM 223_2021'!Impiego</vt:lpstr>
      <vt:lpstr>'DM 223_2022'!Impiego</vt:lpstr>
      <vt:lpstr>'DM 223_2023'!Impiego</vt:lpstr>
      <vt:lpstr>'DM 223_2024'!Impiego</vt:lpstr>
      <vt:lpstr>'DM 223_2025'!Impiego</vt:lpstr>
      <vt:lpstr>'DM 315_2022'!Impiego</vt:lpstr>
      <vt:lpstr>'DM 315_2023'!Impiego</vt:lpstr>
      <vt:lpstr>'DM 315_2024'!Impiego</vt:lpstr>
      <vt:lpstr>'DM 315_2025'!Impiego</vt:lpstr>
      <vt:lpstr>'DM 315_2026'!Impiego</vt:lpstr>
      <vt:lpstr>'DM 81_2019'!Impiego</vt:lpstr>
      <vt:lpstr>'DM 81_2020'!Impiego</vt:lpstr>
      <vt:lpstr>'DM 81_2021'!Impiego</vt:lpstr>
      <vt:lpstr>'DM 81_2022'!Impiego</vt:lpstr>
      <vt:lpstr>'DM 81_2023'!Impiego</vt:lpstr>
      <vt:lpstr>'DM 81_2024'!Impiego</vt:lpstr>
      <vt:lpstr>'DM 81_2025'!Impiego</vt:lpstr>
      <vt:lpstr>Impiego</vt:lpstr>
      <vt:lpstr>'DM 223_2019'!Impiego_mezzo__1_URBANO_0_EXTRAURBANO</vt:lpstr>
      <vt:lpstr>'DM 223_2020'!Impiego_mezzo__1_URBANO_0_EXTRAURBANO</vt:lpstr>
      <vt:lpstr>'DM 223_2021'!Impiego_mezzo__1_URBANO_0_EXTRAURBANO</vt:lpstr>
      <vt:lpstr>'DM 223_2022'!Impiego_mezzo__1_URBANO_0_EXTRAURBANO</vt:lpstr>
      <vt:lpstr>'DM 223_2023'!Impiego_mezzo__1_URBANO_0_EXTRAURBANO</vt:lpstr>
      <vt:lpstr>'DM 223_2024'!Impiego_mezzo__1_URBANO_0_EXTRAURBANO</vt:lpstr>
      <vt:lpstr>'DM 223_2025'!Impiego_mezzo__1_URBANO_0_EXTRAURBANO</vt:lpstr>
      <vt:lpstr>'DM 315_2022'!Impiego_mezzo__1_URBANO_0_EXTRAURBANO</vt:lpstr>
      <vt:lpstr>'DM 315_2023'!Impiego_mezzo__1_URBANO_0_EXTRAURBANO</vt:lpstr>
      <vt:lpstr>'DM 315_2024'!Impiego_mezzo__1_URBANO_0_EXTRAURBANO</vt:lpstr>
      <vt:lpstr>'DM 315_2025'!Impiego_mezzo__1_URBANO_0_EXTRAURBANO</vt:lpstr>
      <vt:lpstr>'DM 315_2026'!Impiego_mezzo__1_URBANO_0_EXTRAURBANO</vt:lpstr>
      <vt:lpstr>'DM 81_2019'!Impiego_mezzo__1_URBANO_0_EXTRAURBANO</vt:lpstr>
      <vt:lpstr>'DM 81_2020'!Impiego_mezzo__1_URBANO_0_EXTRAURBANO</vt:lpstr>
      <vt:lpstr>'DM 81_2021'!Impiego_mezzo__1_URBANO_0_EXTRAURBANO</vt:lpstr>
      <vt:lpstr>'DM 81_2022'!Impiego_mezzo__1_URBANO_0_EXTRAURBANO</vt:lpstr>
      <vt:lpstr>'DM 81_2023'!Impiego_mezzo__1_URBANO_0_EXTRAURBANO</vt:lpstr>
      <vt:lpstr>'DM 81_2024'!Impiego_mezzo__1_URBANO_0_EXTRAURBANO</vt:lpstr>
      <vt:lpstr>'DM 81_2025'!Impiego_mezzo__1_URBANO_0_EXTRAURBANO</vt:lpstr>
      <vt:lpstr>Impiego_mezzo__1_URBANO_0_EXTRAURBANO</vt:lpstr>
      <vt:lpstr>'DM 223_2019'!PERCCONTRIB</vt:lpstr>
      <vt:lpstr>'DM 223_2020'!PERCCONTRIB</vt:lpstr>
      <vt:lpstr>'DM 223_2021'!PERCCONTRIB</vt:lpstr>
      <vt:lpstr>'DM 223_2022'!PERCCONTRIB</vt:lpstr>
      <vt:lpstr>'DM 223_2023'!PERCCONTRIB</vt:lpstr>
      <vt:lpstr>'DM 223_2024'!PERCCONTRIB</vt:lpstr>
      <vt:lpstr>'DM 223_2025'!PERCCONTRIB</vt:lpstr>
      <vt:lpstr>'DM 315_2022'!PERCCONTRIB</vt:lpstr>
      <vt:lpstr>'DM 315_2023'!PERCCONTRIB</vt:lpstr>
      <vt:lpstr>'DM 315_2024'!PERCCONTRIB</vt:lpstr>
      <vt:lpstr>'DM 315_2025'!PERCCONTRIB</vt:lpstr>
      <vt:lpstr>'DM 315_2026'!PERCCONTRIB</vt:lpstr>
      <vt:lpstr>'DM 81_2019'!PERCCONTRIB</vt:lpstr>
      <vt:lpstr>'DM 81_2020'!PERCCONTRIB</vt:lpstr>
      <vt:lpstr>'DM 81_2021'!PERCCONTRIB</vt:lpstr>
      <vt:lpstr>'DM 81_2022'!PERCCONTRIB</vt:lpstr>
      <vt:lpstr>'DM 81_2023'!PERCCONTRIB</vt:lpstr>
      <vt:lpstr>'DM 81_2024'!PERCCONTRIB</vt:lpstr>
      <vt:lpstr>'DM 81_2025'!PERCCONTRIB</vt:lpstr>
      <vt:lpstr>PERCCONTRIB</vt:lpstr>
      <vt:lpstr>'DM 223_2019'!TOTIMP</vt:lpstr>
      <vt:lpstr>'DM 223_2020'!TOTIMP</vt:lpstr>
      <vt:lpstr>'DM 223_2021'!TOTIMP</vt:lpstr>
      <vt:lpstr>'DM 223_2022'!TOTIMP</vt:lpstr>
      <vt:lpstr>'DM 223_2023'!TOTIMP</vt:lpstr>
      <vt:lpstr>'DM 223_2024'!TOTIMP</vt:lpstr>
      <vt:lpstr>'DM 223_2025'!TOTIMP</vt:lpstr>
      <vt:lpstr>'DM 315_2022'!TOTIMP</vt:lpstr>
      <vt:lpstr>'DM 315_2023'!TOTIMP</vt:lpstr>
      <vt:lpstr>'DM 315_2024'!TOTIMP</vt:lpstr>
      <vt:lpstr>'DM 315_2025'!TOTIMP</vt:lpstr>
      <vt:lpstr>'DM 315_2026'!TOTIMP</vt:lpstr>
      <vt:lpstr>'DM 81_2019'!TOTIMP</vt:lpstr>
      <vt:lpstr>'DM 81_2020'!TOTIMP</vt:lpstr>
      <vt:lpstr>'DM 81_2021'!TOTIMP</vt:lpstr>
      <vt:lpstr>'DM 81_2022'!TOTIMP</vt:lpstr>
      <vt:lpstr>'DM 81_2023'!TOTIMP</vt:lpstr>
      <vt:lpstr>'DM 81_2024'!TOTIMP</vt:lpstr>
      <vt:lpstr>'DM 81_2025'!TOTIMP</vt:lpstr>
      <vt:lpstr>TOTIMP</vt:lpstr>
      <vt:lpstr>'DM 223_2019'!TOTORGAN</vt:lpstr>
      <vt:lpstr>'DM 223_2020'!TOTORGAN</vt:lpstr>
      <vt:lpstr>'DM 223_2021'!TOTORGAN</vt:lpstr>
      <vt:lpstr>'DM 223_2022'!TOTORGAN</vt:lpstr>
      <vt:lpstr>'DM 223_2023'!TOTORGAN</vt:lpstr>
      <vt:lpstr>'DM 223_2024'!TOTORGAN</vt:lpstr>
      <vt:lpstr>'DM 223_2025'!TOTORGAN</vt:lpstr>
      <vt:lpstr>'DM 315_2022'!TOTORGAN</vt:lpstr>
      <vt:lpstr>'DM 315_2023'!TOTORGAN</vt:lpstr>
      <vt:lpstr>'DM 315_2024'!TOTORGAN</vt:lpstr>
      <vt:lpstr>'DM 315_2025'!TOTORGAN</vt:lpstr>
      <vt:lpstr>'DM 315_2026'!TOTORGAN</vt:lpstr>
      <vt:lpstr>'DM 81_2019'!TOTORGAN</vt:lpstr>
      <vt:lpstr>'DM 81_2020'!TOTORGAN</vt:lpstr>
      <vt:lpstr>'DM 81_2021'!TOTORGAN</vt:lpstr>
      <vt:lpstr>'DM 81_2022'!TOTORGAN</vt:lpstr>
      <vt:lpstr>'DM 81_2023'!TOTORGAN</vt:lpstr>
      <vt:lpstr>'DM 81_2024'!TOTORGAN</vt:lpstr>
      <vt:lpstr>'DM 81_2025'!TOTORGAN</vt:lpstr>
      <vt:lpstr>TOTORGAN</vt:lpstr>
      <vt:lpstr>'DM 223_2019'!TOTRINNOVI</vt:lpstr>
      <vt:lpstr>'DM 223_2020'!TOTRINNOVI</vt:lpstr>
      <vt:lpstr>'DM 223_2021'!TOTRINNOVI</vt:lpstr>
      <vt:lpstr>'DM 223_2022'!TOTRINNOVI</vt:lpstr>
      <vt:lpstr>'DM 223_2023'!TOTRINNOVI</vt:lpstr>
      <vt:lpstr>'DM 223_2024'!TOTRINNOVI</vt:lpstr>
      <vt:lpstr>'DM 223_2025'!TOTRINNOVI</vt:lpstr>
      <vt:lpstr>'DM 315_2022'!TOTRINNOVI</vt:lpstr>
      <vt:lpstr>'DM 315_2023'!TOTRINNOVI</vt:lpstr>
      <vt:lpstr>'DM 315_2024'!TOTRINNOVI</vt:lpstr>
      <vt:lpstr>'DM 315_2025'!TOTRINNOVI</vt:lpstr>
      <vt:lpstr>'DM 315_2026'!TOTRINNOVI</vt:lpstr>
      <vt:lpstr>'DM 81_2019'!TOTRINNOVI</vt:lpstr>
      <vt:lpstr>'DM 81_2020'!TOTRINNOVI</vt:lpstr>
      <vt:lpstr>'DM 81_2021'!TOTRINNOVI</vt:lpstr>
      <vt:lpstr>'DM 81_2022'!TOTRINNOVI</vt:lpstr>
      <vt:lpstr>'DM 81_2023'!TOTRINNOVI</vt:lpstr>
      <vt:lpstr>'DM 81_2024'!TOTRINNOVI</vt:lpstr>
      <vt:lpstr>'DM 81_2025'!TOTRINNOVI</vt:lpstr>
      <vt:lpstr>TOTRINNOVI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Ausili</dc:creator>
  <cp:lastModifiedBy>Emanuela Ausili</cp:lastModifiedBy>
  <cp:lastPrinted>2018-03-16T11:01:03Z</cp:lastPrinted>
  <dcterms:created xsi:type="dcterms:W3CDTF">2017-02-20T11:13:11Z</dcterms:created>
  <dcterms:modified xsi:type="dcterms:W3CDTF">2023-03-17T10:24:45Z</dcterms:modified>
</cp:coreProperties>
</file>